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OLGA\Downloads\"/>
    </mc:Choice>
  </mc:AlternateContent>
  <xr:revisionPtr revIDLastSave="0" documentId="13_ncr:1_{EDD59F1F-3923-439F-9AB0-78070ABA9F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ТРАФАРЕТ" sheetId="1" r:id="rId1"/>
  </sheet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H28" i="1"/>
  <c r="H31" i="1"/>
  <c r="H34" i="1"/>
  <c r="H51" i="1"/>
  <c r="H50" i="1"/>
  <c r="H49" i="1"/>
  <c r="H60" i="1"/>
  <c r="H59" i="1"/>
  <c r="H58" i="1"/>
  <c r="H57" i="1"/>
  <c r="H56" i="1"/>
  <c r="H55" i="1"/>
  <c r="H54" i="1"/>
  <c r="H66" i="1"/>
  <c r="H72" i="1"/>
  <c r="H76" i="1"/>
  <c r="H75" i="1"/>
  <c r="H79" i="1"/>
  <c r="H90" i="1"/>
  <c r="H89" i="1"/>
  <c r="H88" i="1"/>
  <c r="H87" i="1"/>
  <c r="E18" i="1" l="1"/>
  <c r="F18" i="1"/>
  <c r="G18" i="1"/>
  <c r="H19" i="1"/>
  <c r="H18" i="1" s="1"/>
  <c r="E21" i="1"/>
  <c r="F21" i="1"/>
  <c r="G21" i="1"/>
  <c r="G17" i="1" s="1"/>
  <c r="H21" i="1"/>
  <c r="E24" i="1"/>
  <c r="F24" i="1"/>
  <c r="G24" i="1"/>
  <c r="H25" i="1"/>
  <c r="H24" i="1"/>
  <c r="E27" i="1"/>
  <c r="F27" i="1"/>
  <c r="G27" i="1"/>
  <c r="H27" i="1"/>
  <c r="E30" i="1"/>
  <c r="F30" i="1"/>
  <c r="G30" i="1"/>
  <c r="H30" i="1"/>
  <c r="E33" i="1"/>
  <c r="F33" i="1"/>
  <c r="G33" i="1"/>
  <c r="H33" i="1"/>
  <c r="E41" i="1"/>
  <c r="F41" i="1"/>
  <c r="G41" i="1"/>
  <c r="H42" i="1"/>
  <c r="H41" i="1" s="1"/>
  <c r="E44" i="1"/>
  <c r="F44" i="1"/>
  <c r="G44" i="1"/>
  <c r="H45" i="1"/>
  <c r="H44" i="1" s="1"/>
  <c r="E48" i="1"/>
  <c r="F48" i="1"/>
  <c r="G48" i="1"/>
  <c r="H48" i="1"/>
  <c r="E53" i="1"/>
  <c r="F53" i="1"/>
  <c r="G53" i="1"/>
  <c r="H53" i="1"/>
  <c r="E62" i="1"/>
  <c r="F62" i="1"/>
  <c r="G62" i="1"/>
  <c r="H63" i="1"/>
  <c r="H62" i="1"/>
  <c r="E65" i="1"/>
  <c r="F65" i="1"/>
  <c r="G65" i="1"/>
  <c r="H65" i="1"/>
  <c r="E68" i="1"/>
  <c r="F68" i="1"/>
  <c r="G68" i="1"/>
  <c r="H69" i="1"/>
  <c r="H68" i="1" s="1"/>
  <c r="E71" i="1"/>
  <c r="F71" i="1"/>
  <c r="G71" i="1"/>
  <c r="H71" i="1"/>
  <c r="E74" i="1"/>
  <c r="F74" i="1"/>
  <c r="G74" i="1"/>
  <c r="H74" i="1"/>
  <c r="E78" i="1"/>
  <c r="F78" i="1"/>
  <c r="G78" i="1"/>
  <c r="H78" i="1"/>
  <c r="E86" i="1"/>
  <c r="F86" i="1"/>
  <c r="G86" i="1"/>
  <c r="H86" i="1"/>
  <c r="H94" i="1"/>
  <c r="E96" i="1"/>
  <c r="F96" i="1"/>
  <c r="G96" i="1"/>
  <c r="H97" i="1"/>
  <c r="H96" i="1" s="1"/>
  <c r="H98" i="1"/>
  <c r="E99" i="1"/>
  <c r="F99" i="1"/>
  <c r="G99" i="1"/>
  <c r="H100" i="1"/>
  <c r="H99" i="1" s="1"/>
  <c r="H101" i="1"/>
  <c r="E102" i="1"/>
  <c r="F102" i="1"/>
  <c r="G102" i="1"/>
  <c r="H103" i="1"/>
  <c r="H102" i="1"/>
  <c r="H104" i="1"/>
  <c r="E105" i="1"/>
  <c r="F105" i="1"/>
  <c r="G105" i="1"/>
  <c r="H106" i="1"/>
  <c r="H107" i="1"/>
  <c r="H109" i="1"/>
  <c r="H110" i="1"/>
  <c r="E112" i="1"/>
  <c r="F112" i="1"/>
  <c r="F95" i="1" s="1"/>
  <c r="G112" i="1"/>
  <c r="H113" i="1"/>
  <c r="H112" i="1" s="1"/>
  <c r="H114" i="1"/>
  <c r="E115" i="1"/>
  <c r="F115" i="1"/>
  <c r="G115" i="1"/>
  <c r="H121" i="1"/>
  <c r="H115" i="1"/>
  <c r="H122" i="1"/>
  <c r="H123" i="1"/>
  <c r="E126" i="1"/>
  <c r="F126" i="1"/>
  <c r="G126" i="1"/>
  <c r="G125" i="1" s="1"/>
  <c r="G124" i="1" s="1"/>
  <c r="H127" i="1"/>
  <c r="H128" i="1"/>
  <c r="E129" i="1"/>
  <c r="F129" i="1"/>
  <c r="G129" i="1"/>
  <c r="H130" i="1"/>
  <c r="H129" i="1" s="1"/>
  <c r="H131" i="1"/>
  <c r="E132" i="1"/>
  <c r="F132" i="1"/>
  <c r="G132" i="1"/>
  <c r="H133" i="1"/>
  <c r="H134" i="1"/>
  <c r="E135" i="1"/>
  <c r="E125" i="1" s="1"/>
  <c r="F135" i="1"/>
  <c r="G135" i="1"/>
  <c r="H136" i="1"/>
  <c r="H137" i="1"/>
  <c r="E138" i="1"/>
  <c r="F138" i="1"/>
  <c r="G138" i="1"/>
  <c r="H139" i="1"/>
  <c r="H140" i="1"/>
  <c r="E141" i="1"/>
  <c r="F141" i="1"/>
  <c r="G141" i="1"/>
  <c r="H142" i="1"/>
  <c r="H141" i="1" s="1"/>
  <c r="H143" i="1"/>
  <c r="E150" i="1"/>
  <c r="E149" i="1"/>
  <c r="F150" i="1"/>
  <c r="G150" i="1"/>
  <c r="H151" i="1"/>
  <c r="H152" i="1"/>
  <c r="E153" i="1"/>
  <c r="F153" i="1"/>
  <c r="G153" i="1"/>
  <c r="H154" i="1"/>
  <c r="H155" i="1"/>
  <c r="E156" i="1"/>
  <c r="F156" i="1"/>
  <c r="G156" i="1"/>
  <c r="G149" i="1" s="1"/>
  <c r="H157" i="1"/>
  <c r="H158" i="1"/>
  <c r="H159" i="1"/>
  <c r="H160" i="1"/>
  <c r="E124" i="1" l="1"/>
  <c r="H150" i="1"/>
  <c r="H135" i="1"/>
  <c r="H132" i="1"/>
  <c r="F125" i="1"/>
  <c r="F124" i="1" s="1"/>
  <c r="F92" i="1" s="1"/>
  <c r="H105" i="1"/>
  <c r="G95" i="1"/>
  <c r="G92" i="1" s="1"/>
  <c r="H47" i="1"/>
  <c r="F17" i="1"/>
  <c r="F93" i="1" s="1"/>
  <c r="H156" i="1"/>
  <c r="F149" i="1"/>
  <c r="G47" i="1"/>
  <c r="G93" i="1" s="1"/>
  <c r="E17" i="1"/>
  <c r="E93" i="1" s="1"/>
  <c r="H153" i="1"/>
  <c r="H138" i="1"/>
  <c r="H126" i="1"/>
  <c r="H125" i="1" s="1"/>
  <c r="E95" i="1"/>
  <c r="E47" i="1"/>
  <c r="F47" i="1"/>
  <c r="H17" i="1"/>
  <c r="H93" i="1" s="1"/>
  <c r="H149" i="1"/>
  <c r="H95" i="1"/>
  <c r="E92" i="1"/>
  <c r="H124" i="1" l="1"/>
  <c r="H92" i="1" s="1"/>
</calcChain>
</file>

<file path=xl/sharedStrings.xml><?xml version="1.0" encoding="utf-8"?>
<sst xmlns="http://schemas.openxmlformats.org/spreadsheetml/2006/main" count="438" uniqueCount="315">
  <si>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</si>
  <si>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</si>
  <si>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</si>
  <si>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</si>
  <si>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</si>
  <si>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</si>
  <si>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</si>
  <si>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</si>
  <si>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</si>
  <si>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</si>
  <si>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</si>
  <si>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</si>
  <si>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</si>
  <si>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</si>
  <si>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</si>
  <si>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</si>
  <si>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</si>
  <si>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</si>
  <si>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</si>
  <si>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</si>
  <si>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</si>
  <si>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</si>
  <si>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</si>
  <si>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</si>
  <si>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</si>
  <si>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</si>
  <si>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</si>
  <si>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</si>
  <si>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</si>
  <si>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</si>
  <si>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</si>
  <si>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</si>
  <si>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</si>
  <si>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</si>
  <si>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</si>
  <si>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</si>
  <si>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</si>
  <si>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</si>
  <si>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</si>
  <si>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</si>
  <si>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</si>
  <si>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</si>
  <si>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</si>
  <si>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</si>
  <si>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</si>
  <si>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</si>
  <si>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</si>
  <si>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</si>
  <si>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</si>
  <si>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</si>
  <si>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</si>
  <si>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</si>
  <si>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</si>
  <si>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</si>
  <si>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</si>
  <si>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</si>
  <si>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</si>
  <si>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</si>
  <si>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</si>
  <si>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</si>
  <si>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</si>
  <si>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</si>
  <si>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</si>
  <si>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</si>
  <si>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</si>
  <si>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</si>
  <si>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</si>
  <si>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</si>
  <si>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</si>
  <si>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</si>
  <si>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</si>
  <si>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</si>
  <si>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</si>
  <si>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</si>
  <si>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</si>
  <si>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</si>
  <si>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</si>
  <si>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</si>
  <si>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</si>
  <si>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</si>
  <si>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</si>
  <si>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</si>
  <si>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</si>
  <si>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</si>
  <si>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</si>
  <si>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</si>
  <si>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</si>
  <si>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</si>
  <si>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</si>
  <si>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</si>
  <si>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</si>
  <si>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</si>
  <si>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</si>
  <si>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</si>
  <si>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</si>
  <si>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</si>
  <si>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</si>
  <si>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</si>
  <si>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</si>
  <si>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</si>
  <si>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</si>
  <si>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</si>
  <si>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</si>
  <si>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</si>
  <si>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</si>
  <si>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</si>
  <si>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</si>
  <si>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</si>
  <si>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</si>
  <si>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</si>
  <si>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</si>
  <si>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</si>
  <si>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</si>
  <si>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</si>
  <si>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</si>
  <si>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</si>
  <si>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</si>
  <si>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</si>
  <si>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</si>
  <si>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</si>
  <si>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</si>
  <si>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</si>
  <si>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</si>
  <si>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</si>
  <si>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</si>
  <si>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</si>
  <si>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</si>
  <si>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</si>
  <si>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</si>
  <si>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</si>
  <si>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</si>
  <si>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</si>
  <si>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</si>
  <si>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</si>
  <si>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</si>
  <si>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</si>
  <si>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</si>
  <si>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</si>
  <si>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</si>
  <si>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</si>
  <si>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</si>
  <si>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</si>
  <si>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</si>
  <si>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</si>
  <si>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</si>
  <si>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</si>
  <si>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</si>
  <si>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</si>
  <si>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</si>
  <si>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</si>
  <si>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</si>
  <si>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</si>
  <si>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</si>
  <si>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</si>
  <si>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41Х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</si>
  <si>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</si>
  <si>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</si>
  <si>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</si>
  <si>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</si>
  <si>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</si>
  <si>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</si>
  <si>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</si>
  <si>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</si>
  <si>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</si>
  <si>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</si>
  <si>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</si>
  <si>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</si>
  <si>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</si>
  <si>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</si>
  <si>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</si>
  <si>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</si>
  <si>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</si>
  <si>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</si>
  <si>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</si>
  <si>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</si>
  <si>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</si>
  <si>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</si>
  <si>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</si>
  <si>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</si>
  <si>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</si>
  <si>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</si>
  <si>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</si>
  <si>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</si>
  <si>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</si>
  <si>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</si>
  <si>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</si>
  <si>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</si>
  <si>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</si>
  <si>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</si>
  <si>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</si>
  <si>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</si>
  <si>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</si>
  <si>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</si>
  <si>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</si>
  <si>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</si>
  <si>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</si>
  <si>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</si>
  <si>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</si>
  <si>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</si>
  <si>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</si>
  <si>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</si>
  <si>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</si>
  <si>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</si>
  <si>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</si>
  <si>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</si>
  <si>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</si>
  <si>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Чистое поступление прав пользования</t>
  </si>
  <si>
    <t>уменьшение стоимости прав пользования</t>
  </si>
  <si>
    <t>уменьшение стоимости материальных запасов
      из них:</t>
  </si>
  <si>
    <t>35Х</t>
  </si>
  <si>
    <t>45Х</t>
  </si>
  <si>
    <t>Министерство культуры и национальной политики Кузбасса</t>
  </si>
  <si>
    <t>01 января 2022 г.</t>
  </si>
  <si>
    <t>02176921</t>
  </si>
  <si>
    <t>ГАУК «Центр народного творчества Кузбасса»</t>
  </si>
  <si>
    <t>ГОД</t>
  </si>
  <si>
    <t>5</t>
  </si>
  <si>
    <t>01.01.2022</t>
  </si>
  <si>
    <t>3</t>
  </si>
  <si>
    <t>500</t>
  </si>
  <si>
    <t>004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</si>
  <si>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</si>
  <si>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</si>
  <si>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</si>
  <si>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</si>
  <si>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</si>
  <si>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</si>
  <si>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</si>
  <si>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</si>
  <si>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</si>
  <si>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</si>
  <si>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</si>
  <si>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</si>
  <si>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</si>
  <si>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</si>
  <si>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</si>
  <si>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</si>
  <si>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(стр.030 + стр.040 + стр.050 + стр.060 + стр.070 + стр.090 + стр.100 + стр.110)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</si>
  <si>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</si>
  <si>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</si>
  <si>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</si>
  <si>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</si>
  <si>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</si>
  <si>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</si>
  <si>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</si>
  <si>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</si>
  <si>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</si>
  <si>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</si>
  <si>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</si>
  <si>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</si>
  <si>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</si>
  <si>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</si>
  <si>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</si>
  <si>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</si>
  <si>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</si>
  <si>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</si>
  <si>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</si>
  <si>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</si>
  <si>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</si>
  <si>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из них:</t>
  </si>
  <si>
    <t>в том числе:
увеличение стоимости прав пользования</t>
  </si>
  <si>
    <t>32701000</t>
  </si>
  <si>
    <t>в том числе:
поступление денежных средств и их эквивалентов</t>
  </si>
  <si>
    <t>Безвозмездные  поступления капитального характера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</si>
  <si>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</si>
  <si>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</si>
  <si>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</si>
  <si>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291</t>
  </si>
  <si>
    <t>Налоги, пошлины и сборы</t>
  </si>
  <si>
    <t>292</t>
  </si>
  <si>
    <t>Штрафы за нарушение законодательства о налогах и сборах, законодательства о страховых взносах</t>
  </si>
  <si>
    <t>293</t>
  </si>
  <si>
    <t>Штрафы за нарушение законодательства о закупках и нарушение условий контрактов (договоров)</t>
  </si>
  <si>
    <t>Иные выплаты текущего характера физическим лицам</t>
  </si>
  <si>
    <t>296</t>
  </si>
  <si>
    <t>Безвозмездные перечисления капитального характера государственным (муниципальным) учреждениям</t>
  </si>
  <si>
    <t>281</t>
  </si>
  <si>
    <t>Амортизация</t>
  </si>
  <si>
    <t>271</t>
  </si>
  <si>
    <t>272</t>
  </si>
  <si>
    <t>Расходование материальных запасов</t>
  </si>
  <si>
    <t>Социальные пособия и компенсации персоналу в денежной форме</t>
  </si>
  <si>
    <t>266</t>
  </si>
  <si>
    <t>Безвозмездные перечисления (передачи) текущего характера сектора государственного управления</t>
  </si>
  <si>
    <t>241</t>
  </si>
  <si>
    <t>221</t>
  </si>
  <si>
    <t>Услуги связи</t>
  </si>
  <si>
    <t>Транспортные услуги</t>
  </si>
  <si>
    <t>222</t>
  </si>
  <si>
    <t>223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</si>
  <si>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</si>
  <si>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</si>
  <si>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224</t>
  </si>
  <si>
    <t>Работы, услуги по содержанию имущества</t>
  </si>
  <si>
    <t>225</t>
  </si>
  <si>
    <t>226</t>
  </si>
  <si>
    <t>Прочие работы, услуги</t>
  </si>
  <si>
    <t>227</t>
  </si>
  <si>
    <t>Страхование</t>
  </si>
  <si>
    <t>Заработная плата</t>
  </si>
  <si>
    <t>211</t>
  </si>
  <si>
    <t>212</t>
  </si>
  <si>
    <t>Прочие несоциальные выплаты персоналу в денежной форме</t>
  </si>
  <si>
    <t>213</t>
  </si>
  <si>
    <t>Начисления на выплаты по оплате труда</t>
  </si>
  <si>
    <t>172</t>
  </si>
  <si>
    <t>Доходы от выбытия активов</t>
  </si>
  <si>
    <t>Поступления капитального характера бюджетным и автономным учреждениям от сектора государственного управления</t>
  </si>
  <si>
    <t>162</t>
  </si>
  <si>
    <t>Поступления текущего характера бюджетным и автономным учреждениям от сектора государственного управления</t>
  </si>
  <si>
    <t>152</t>
  </si>
  <si>
    <t>131</t>
  </si>
  <si>
    <t>Доходы от оказания платных услуг (работ)</t>
  </si>
  <si>
    <t>4205077241</t>
  </si>
  <si>
    <t>74303578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</si>
</sst>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 \-\ #,##0.00;\ \-"/>
  </numFmts>
  <fonts count="36" x14ac:knownFonts="1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Arial Cyr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3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19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4" fillId="0" borderId="0" xfId="55" applyNumberFormat="1" applyFont="1" applyAlignment="1">
      <alignment horizontal="left"/>
    </xf>
    <xf numFmtId="49" fontId="34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 applyProtection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4" xfId="0" applyNumberFormat="1" applyFont="1" applyFill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7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6" fillId="25" borderId="19" xfId="0" applyNumberFormat="1" applyFont="1" applyFill="1" applyBorder="1" applyAlignment="1" applyProtection="1">
      <alignment horizontal="right"/>
    </xf>
    <xf numFmtId="164" fontId="26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6" fillId="26" borderId="14" xfId="0" applyNumberFormat="1" applyFont="1" applyFill="1" applyBorder="1" applyAlignment="1" applyProtection="1">
      <alignment horizontal="right"/>
    </xf>
    <xf numFmtId="164" fontId="26" fillId="26" borderId="34" xfId="0" applyNumberFormat="1" applyFont="1" applyFill="1" applyBorder="1" applyAlignment="1" applyProtection="1">
      <alignment horizontal="right"/>
    </xf>
    <xf numFmtId="49" fontId="26" fillId="0" borderId="33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</xf>
    <xf numFmtId="164" fontId="26" fillId="0" borderId="14" xfId="0" applyNumberFormat="1" applyFont="1" applyBorder="1" applyAlignment="1" applyProtection="1">
      <alignment horizontal="right"/>
    </xf>
    <xf numFmtId="164" fontId="26" fillId="27" borderId="3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1"/>
    </xf>
    <xf numFmtId="164" fontId="26" fillId="0" borderId="1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3"/>
    </xf>
    <xf numFmtId="49" fontId="26" fillId="0" borderId="35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164" fontId="26" fillId="0" borderId="15" xfId="0" applyNumberFormat="1" applyFont="1" applyFill="1" applyBorder="1" applyAlignment="1" applyProtection="1">
      <alignment horizontal="right"/>
    </xf>
    <xf numFmtId="164" fontId="26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8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49" fontId="25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6" fillId="24" borderId="29" xfId="0" applyNumberFormat="1" applyFont="1" applyFill="1" applyBorder="1" applyAlignment="1" applyProtection="1">
      <alignment horizontal="left" wrapText="1" indent="4"/>
    </xf>
    <xf numFmtId="49" fontId="26" fillId="24" borderId="30" xfId="0" applyNumberFormat="1" applyFont="1" applyFill="1" applyBorder="1" applyAlignment="1" applyProtection="1">
      <alignment horizontal="center"/>
    </xf>
    <xf numFmtId="164" fontId="26" fillId="27" borderId="31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left" wrapText="1" indent="4"/>
    </xf>
    <xf numFmtId="49" fontId="26" fillId="24" borderId="33" xfId="0" applyNumberFormat="1" applyFont="1" applyFill="1" applyBorder="1" applyAlignment="1" applyProtection="1">
      <alignment horizontal="center"/>
    </xf>
    <xf numFmtId="49" fontId="26" fillId="24" borderId="14" xfId="0" applyNumberFormat="1" applyFont="1" applyFill="1" applyBorder="1" applyAlignment="1" applyProtection="1">
      <alignment horizontal="center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6" fillId="28" borderId="14" xfId="0" applyNumberFormat="1" applyFont="1" applyFill="1" applyBorder="1" applyAlignment="1" applyProtection="1">
      <alignment horizontal="right"/>
    </xf>
    <xf numFmtId="164" fontId="26" fillId="28" borderId="34" xfId="0" applyNumberFormat="1" applyFont="1" applyFill="1" applyBorder="1" applyAlignment="1" applyProtection="1">
      <alignment horizontal="right"/>
    </xf>
    <xf numFmtId="49" fontId="28" fillId="24" borderId="32" xfId="0" applyNumberFormat="1" applyFont="1" applyFill="1" applyBorder="1" applyAlignment="1" applyProtection="1">
      <alignment horizontal="left" wrapText="1"/>
    </xf>
    <xf numFmtId="164" fontId="26" fillId="25" borderId="14" xfId="0" applyNumberFormat="1" applyFont="1" applyFill="1" applyBorder="1" applyAlignment="1" applyProtection="1">
      <alignment horizontal="right"/>
    </xf>
    <xf numFmtId="164" fontId="26" fillId="25" borderId="34" xfId="0" applyNumberFormat="1" applyFont="1" applyFill="1" applyBorder="1" applyAlignment="1" applyProtection="1">
      <alignment horizontal="right"/>
    </xf>
    <xf numFmtId="49" fontId="26" fillId="24" borderId="35" xfId="0" applyNumberFormat="1" applyFont="1" applyFill="1" applyBorder="1" applyAlignment="1" applyProtection="1">
      <alignment horizontal="center"/>
    </xf>
    <xf numFmtId="49" fontId="26" fillId="24" borderId="15" xfId="0" applyNumberFormat="1" applyFont="1" applyFill="1" applyBorder="1" applyAlignment="1" applyProtection="1">
      <alignment horizontal="center"/>
    </xf>
    <xf numFmtId="49" fontId="28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6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6" fillId="24" borderId="19" xfId="0" applyNumberFormat="1" applyFont="1" applyFill="1" applyBorder="1" applyAlignment="1" applyProtection="1">
      <alignment horizontal="center" wrapText="1"/>
    </xf>
    <xf numFmtId="49" fontId="2" fillId="29" borderId="32" xfId="0" applyNumberFormat="1" applyFont="1" applyFill="1" applyBorder="1" applyAlignment="1" applyProtection="1">
      <alignment horizontal="left" wrapText="1" indent="4"/>
    </xf>
    <xf numFmtId="49" fontId="2" fillId="29" borderId="33" xfId="0" applyNumberFormat="1" applyFont="1" applyFill="1" applyBorder="1" applyAlignment="1" applyProtection="1">
      <alignment horizontal="center"/>
    </xf>
    <xf numFmtId="49" fontId="2" fillId="29" borderId="14" xfId="0" applyNumberFormat="1" applyFont="1" applyFill="1" applyBorder="1" applyAlignment="1" applyProtection="1">
      <alignment horizontal="center"/>
      <protection locked="0"/>
    </xf>
    <xf numFmtId="164" fontId="2" fillId="29" borderId="14" xfId="0" applyNumberFormat="1" applyFont="1" applyFill="1" applyBorder="1" applyAlignment="1" applyProtection="1">
      <alignment horizontal="right"/>
      <protection locked="0"/>
    </xf>
    <xf numFmtId="164" fontId="2" fillId="30" borderId="34" xfId="0" applyNumberFormat="1" applyFont="1" applyFill="1" applyBorder="1" applyAlignment="1" applyProtection="1">
      <alignment horizontal="right"/>
    </xf>
    <xf numFmtId="0" fontId="2" fillId="29" borderId="0" xfId="0" applyFont="1" applyFill="1"/>
    <xf numFmtId="164" fontId="26" fillId="29" borderId="14" xfId="0" applyNumberFormat="1" applyFont="1" applyFill="1" applyBorder="1" applyAlignment="1" applyProtection="1">
      <alignment horizontal="right"/>
      <protection locked="0"/>
    </xf>
    <xf numFmtId="49" fontId="26" fillId="29" borderId="32" xfId="0" applyNumberFormat="1" applyFont="1" applyFill="1" applyBorder="1" applyAlignment="1" applyProtection="1">
      <alignment horizontal="left" wrapText="1" indent="4"/>
    </xf>
    <xf numFmtId="49" fontId="26" fillId="29" borderId="33" xfId="0" applyNumberFormat="1" applyFont="1" applyFill="1" applyBorder="1" applyAlignment="1" applyProtection="1">
      <alignment horizontal="center"/>
    </xf>
    <xf numFmtId="49" fontId="26" fillId="29" borderId="14" xfId="0" applyNumberFormat="1" applyFont="1" applyFill="1" applyBorder="1" applyAlignment="1" applyProtection="1">
      <alignment horizontal="center"/>
      <protection locked="0"/>
    </xf>
    <xf numFmtId="164" fontId="26" fillId="31" borderId="14" xfId="0" applyNumberFormat="1" applyFont="1" applyFill="1" applyBorder="1" applyAlignment="1" applyProtection="1">
      <alignment horizontal="right"/>
    </xf>
    <xf numFmtId="164" fontId="26" fillId="30" borderId="34" xfId="0" applyNumberFormat="1" applyFont="1" applyFill="1" applyBorder="1" applyAlignment="1" applyProtection="1">
      <alignment horizontal="right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0" fillId="0" borderId="49" xfId="0" applyNumberForma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49" fontId="32" fillId="29" borderId="0" xfId="0" applyNumberFormat="1" applyFont="1" applyFill="1" applyBorder="1" applyAlignment="1">
      <alignment horizontal="left" indent="1"/>
    </xf>
    <xf numFmtId="49" fontId="32" fillId="29" borderId="38" xfId="0" applyNumberFormat="1" applyFont="1" applyFill="1" applyBorder="1" applyAlignment="1">
      <alignment horizontal="left" indent="1"/>
    </xf>
    <xf numFmtId="0" fontId="3" fillId="0" borderId="45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30" fillId="29" borderId="48" xfId="0" applyFont="1" applyFill="1" applyBorder="1" applyAlignment="1">
      <alignment horizontal="right"/>
    </xf>
    <xf numFmtId="0" fontId="30" fillId="29" borderId="41" xfId="0" applyFont="1" applyFill="1" applyBorder="1" applyAlignment="1">
      <alignment horizontal="right"/>
    </xf>
    <xf numFmtId="0" fontId="30" fillId="29" borderId="42" xfId="0" applyFont="1" applyFill="1" applyBorder="1" applyAlignment="1">
      <alignment horizontal="right"/>
    </xf>
    <xf numFmtId="0" fontId="30" fillId="29" borderId="0" xfId="0" applyFont="1" applyFill="1" applyBorder="1" applyAlignment="1">
      <alignment horizontal="right"/>
    </xf>
    <xf numFmtId="49" fontId="32" fillId="29" borderId="41" xfId="0" applyNumberFormat="1" applyFont="1" applyFill="1" applyBorder="1" applyAlignment="1">
      <alignment horizontal="left" indent="1"/>
    </xf>
    <xf numFmtId="49" fontId="32" fillId="29" borderId="44" xfId="0" applyNumberFormat="1" applyFont="1" applyFill="1" applyBorder="1" applyAlignment="1">
      <alignment horizontal="left" indent="1"/>
    </xf>
    <xf numFmtId="14" fontId="32" fillId="29" borderId="0" xfId="0" applyNumberFormat="1" applyFont="1" applyFill="1" applyBorder="1" applyAlignment="1">
      <alignment horizontal="left" indent="1"/>
    </xf>
    <xf numFmtId="14" fontId="32" fillId="29" borderId="38" xfId="0" applyNumberFormat="1" applyFont="1" applyFill="1" applyBorder="1" applyAlignment="1">
      <alignment horizontal="left" indent="1"/>
    </xf>
    <xf numFmtId="0" fontId="30" fillId="29" borderId="43" xfId="0" applyFont="1" applyFill="1" applyBorder="1" applyAlignment="1">
      <alignment horizontal="right"/>
    </xf>
    <xf numFmtId="0" fontId="30" fillId="29" borderId="39" xfId="0" applyFont="1" applyFill="1" applyBorder="1" applyAlignment="1">
      <alignment horizontal="right"/>
    </xf>
    <xf numFmtId="49" fontId="32" fillId="29" borderId="39" xfId="0" applyNumberFormat="1" applyFont="1" applyFill="1" applyBorder="1" applyAlignment="1">
      <alignment horizontal="left" wrapText="1" indent="1"/>
    </xf>
    <xf numFmtId="49" fontId="32" fillId="29" borderId="40" xfId="0" applyNumberFormat="1" applyFont="1" applyFill="1" applyBorder="1" applyAlignment="1">
      <alignment horizontal="left" wrapText="1" indent="1"/>
    </xf>
    <xf numFmtId="0" fontId="31" fillId="29" borderId="41" xfId="0" applyFont="1" applyFill="1" applyBorder="1" applyAlignment="1">
      <alignment horizontal="center"/>
    </xf>
    <xf numFmtId="49" fontId="31" fillId="29" borderId="41" xfId="0" applyNumberFormat="1" applyFont="1" applyFill="1" applyBorder="1" applyAlignment="1">
      <alignment horizontal="left" indent="1"/>
    </xf>
    <xf numFmtId="0" fontId="35" fillId="0" borderId="0" xfId="0" applyFont="1" applyFill="1" applyAlignment="1"/>
  </cellXfs>
  <cellStyles count="68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" xfId="19" builtinId="29" customBuiltin="1"/>
    <cellStyle name="Акцент1 2" xfId="20" xr:uid="{00000000-0005-0000-0000-000013000000}"/>
    <cellStyle name="Акцент2" xfId="21" builtinId="33" customBuiltin="1"/>
    <cellStyle name="Акцент2 2" xfId="22" xr:uid="{00000000-0005-0000-0000-000015000000}"/>
    <cellStyle name="Акцент3" xfId="23" builtinId="37" customBuiltin="1"/>
    <cellStyle name="Акцент3 2" xfId="24" xr:uid="{00000000-0005-0000-0000-000017000000}"/>
    <cellStyle name="Акцент4" xfId="25" builtinId="41" customBuiltin="1"/>
    <cellStyle name="Акцент4 2" xfId="26" xr:uid="{00000000-0005-0000-0000-000019000000}"/>
    <cellStyle name="Акцент5" xfId="27" builtinId="45" customBuiltin="1"/>
    <cellStyle name="Акцент5 2" xfId="28" xr:uid="{00000000-0005-0000-0000-00001B000000}"/>
    <cellStyle name="Акцент6" xfId="29" builtinId="49" customBuiltin="1"/>
    <cellStyle name="Акцент6 2" xfId="30" xr:uid="{00000000-0005-0000-0000-00001D000000}"/>
    <cellStyle name="Ввод " xfId="31" builtinId="20" customBuiltin="1"/>
    <cellStyle name="Ввод  2" xfId="32" xr:uid="{00000000-0005-0000-0000-00001F000000}"/>
    <cellStyle name="Вывод" xfId="33" builtinId="21" customBuiltin="1"/>
    <cellStyle name="Вывод 2" xfId="34" xr:uid="{00000000-0005-0000-0000-000021000000}"/>
    <cellStyle name="Вычисление" xfId="35" builtinId="22" customBuiltin="1"/>
    <cellStyle name="Вычисление 2" xfId="36" xr:uid="{00000000-0005-0000-0000-000023000000}"/>
    <cellStyle name="Заголовок 1" xfId="37" builtinId="16" customBuiltin="1"/>
    <cellStyle name="Заголовок 1 2" xfId="38" xr:uid="{00000000-0005-0000-0000-000025000000}"/>
    <cellStyle name="Заголовок 2" xfId="39" builtinId="17" customBuiltin="1"/>
    <cellStyle name="Заголовок 2 2" xfId="40" xr:uid="{00000000-0005-0000-0000-000027000000}"/>
    <cellStyle name="Заголовок 3" xfId="41" builtinId="18" customBuiltin="1"/>
    <cellStyle name="Заголовок 3 2" xfId="42" xr:uid="{00000000-0005-0000-0000-000029000000}"/>
    <cellStyle name="Заголовок 4" xfId="43" builtinId="19" customBuiltin="1"/>
    <cellStyle name="Заголовок 4 2" xfId="44" xr:uid="{00000000-0005-0000-0000-00002B000000}"/>
    <cellStyle name="Итог" xfId="45" builtinId="25" customBuiltin="1"/>
    <cellStyle name="Итог 2" xfId="46" xr:uid="{00000000-0005-0000-0000-00002D000000}"/>
    <cellStyle name="Контрольная ячейка" xfId="47" builtinId="23" customBuiltin="1"/>
    <cellStyle name="Контрольная ячейка 2" xfId="48" xr:uid="{00000000-0005-0000-0000-00002F000000}"/>
    <cellStyle name="Название" xfId="49" builtinId="15" customBuiltin="1"/>
    <cellStyle name="Название 2" xfId="50" xr:uid="{00000000-0005-0000-0000-000031000000}"/>
    <cellStyle name="Нейтральный" xfId="51" builtinId="28" customBuiltin="1"/>
    <cellStyle name="Нейтральный 2" xfId="52" xr:uid="{00000000-0005-0000-0000-000033000000}"/>
    <cellStyle name="Обычный" xfId="0" builtinId="0"/>
    <cellStyle name="Обычный 2" xfId="53" xr:uid="{00000000-0005-0000-0000-000035000000}"/>
    <cellStyle name="Обычный 3" xfId="54" xr:uid="{00000000-0005-0000-0000-000036000000}"/>
    <cellStyle name="Обычный 4" xfId="55" xr:uid="{00000000-0005-0000-0000-000037000000}"/>
    <cellStyle name="Плохой" xfId="56" builtinId="27" customBuiltin="1"/>
    <cellStyle name="Плохой 2" xfId="57" xr:uid="{00000000-0005-0000-0000-000039000000}"/>
    <cellStyle name="Пояснение" xfId="58" builtinId="53" customBuiltin="1"/>
    <cellStyle name="Пояснение 2" xfId="59" xr:uid="{00000000-0005-0000-0000-00003B000000}"/>
    <cellStyle name="Примечание" xfId="60" builtinId="10" customBuiltin="1"/>
    <cellStyle name="Примечание 2" xfId="61" xr:uid="{00000000-0005-0000-0000-00003D000000}"/>
    <cellStyle name="Связанная ячейка" xfId="62" builtinId="24" customBuiltin="1"/>
    <cellStyle name="Связанная ячейка 2" xfId="63" xr:uid="{00000000-0005-0000-0000-00003F000000}"/>
    <cellStyle name="Текст предупреждения" xfId="64" builtinId="11" customBuiltin="1"/>
    <cellStyle name="Текст предупреждения 2" xfId="65" xr:uid="{00000000-0005-0000-0000-000041000000}"/>
    <cellStyle name="Хороший" xfId="66" builtinId="26" customBuiltin="1"/>
    <cellStyle name="Хороший 2" xfId="67" xr:uid="{00000000-0005-0000-0000-00004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174</xdr:row>
      <xdr:rowOff>57150</xdr:rowOff>
    </xdr:from>
    <xdr:to>
      <xdr:col>4</xdr:col>
      <xdr:colOff>1038225</xdr:colOff>
      <xdr:row>174</xdr:row>
      <xdr:rowOff>581025</xdr:rowOff>
    </xdr:to>
    <xdr:pic>
      <xdr:nvPicPr>
        <xdr:cNvPr id="118283" name="Рисунок 2">
          <a:extLst>
            <a:ext uri="{FF2B5EF4-FFF2-40B4-BE49-F238E27FC236}">
              <a16:creationId xmlns:a16="http://schemas.microsoft.com/office/drawing/2014/main" id="{00000000-0008-0000-0000-00000BCE0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0041850"/>
          <a:ext cx="552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K187"/>
  <sheetViews>
    <sheetView tabSelected="1" zoomScaleNormal="100" workbookViewId="0">
      <selection activeCell="B10" sqref="B10"/>
    </sheetView>
  </sheetViews>
  <sheetFormatPr defaultRowHeight="15" x14ac:dyDescent="0.2"/>
  <cols>
    <col min="1" max="1" width="0.85546875" style="1" customWidth="1"/>
    <col min="2" max="2" width="62.28515625" style="12" customWidth="1"/>
    <col min="3" max="3" width="4.7109375" style="12" customWidth="1"/>
    <col min="4" max="4" width="5.5703125" style="12" customWidth="1"/>
    <col min="5" max="6" width="17.7109375" style="12" customWidth="1"/>
    <col min="7" max="8" width="17.7109375" style="11" customWidth="1"/>
    <col min="9" max="9" width="9.140625" style="1" hidden="1" customWidth="1"/>
    <col min="10" max="10" width="10.28515625" style="1" hidden="1" customWidth="1"/>
    <col min="11" max="11" width="0.85546875" style="1" customWidth="1"/>
    <col min="12" max="16384" width="9.140625" style="1"/>
  </cols>
  <sheetData>
    <row r="1" spans="2:10" ht="5.0999999999999996" customHeight="1" thickBot="1" x14ac:dyDescent="0.25"/>
    <row r="2" spans="2:10" ht="15.75" x14ac:dyDescent="0.25">
      <c r="B2" s="172" t="s">
        <v>0</v>
      </c>
      <c r="C2" s="173"/>
      <c r="D2" s="173"/>
      <c r="E2" s="173"/>
      <c r="F2" s="173"/>
      <c r="G2" s="174"/>
      <c r="H2" s="39" t="s">
        <v>1</v>
      </c>
      <c r="I2" s="6"/>
      <c r="J2" s="3" t="s">
        <v>134</v>
      </c>
    </row>
    <row r="3" spans="2:10" x14ac:dyDescent="0.2">
      <c r="B3" s="2"/>
      <c r="C3" s="2"/>
      <c r="D3" s="2"/>
      <c r="E3" s="2"/>
      <c r="F3" s="2"/>
      <c r="G3" s="7" t="s">
        <v>105</v>
      </c>
      <c r="H3" s="40" t="s">
        <v>2</v>
      </c>
      <c r="I3" s="6" t="s">
        <v>216</v>
      </c>
      <c r="J3" s="3" t="s">
        <v>133</v>
      </c>
    </row>
    <row r="4" spans="2:10" x14ac:dyDescent="0.2">
      <c r="B4" s="4"/>
      <c r="C4" s="3" t="s">
        <v>110</v>
      </c>
      <c r="D4" s="175" t="s">
        <v>212</v>
      </c>
      <c r="E4" s="175"/>
      <c r="F4" s="3"/>
      <c r="G4" s="7" t="s">
        <v>106</v>
      </c>
      <c r="H4" s="36">
        <v>44562</v>
      </c>
      <c r="I4" s="6" t="s">
        <v>219</v>
      </c>
      <c r="J4" s="3" t="s">
        <v>135</v>
      </c>
    </row>
    <row r="5" spans="2:10" x14ac:dyDescent="0.2">
      <c r="B5" s="5" t="s">
        <v>111</v>
      </c>
      <c r="C5" s="177" t="s">
        <v>214</v>
      </c>
      <c r="D5" s="177"/>
      <c r="E5" s="177"/>
      <c r="F5" s="177"/>
      <c r="G5" s="7" t="s">
        <v>107</v>
      </c>
      <c r="H5" s="35" t="s">
        <v>213</v>
      </c>
      <c r="I5" s="6" t="s">
        <v>217</v>
      </c>
      <c r="J5" s="3" t="s">
        <v>136</v>
      </c>
    </row>
    <row r="6" spans="2:10" ht="29.25" customHeight="1" x14ac:dyDescent="0.2">
      <c r="B6" s="5" t="s">
        <v>112</v>
      </c>
      <c r="C6" s="171"/>
      <c r="D6" s="171"/>
      <c r="E6" s="171"/>
      <c r="F6" s="171"/>
      <c r="G6" s="7" t="s">
        <v>125</v>
      </c>
      <c r="H6" s="150">
        <v>4205042672</v>
      </c>
      <c r="I6" s="6"/>
      <c r="J6" s="3" t="s">
        <v>137</v>
      </c>
    </row>
    <row r="7" spans="2:10" ht="25.5" customHeight="1" x14ac:dyDescent="0.2">
      <c r="B7" s="5" t="s">
        <v>113</v>
      </c>
      <c r="C7" s="171" t="s">
        <v>211</v>
      </c>
      <c r="D7" s="171"/>
      <c r="E7" s="171"/>
      <c r="F7" s="171"/>
      <c r="G7" s="7" t="s">
        <v>126</v>
      </c>
      <c r="H7" s="34" t="s">
        <v>261</v>
      </c>
      <c r="I7" s="6" t="s">
        <v>218</v>
      </c>
      <c r="J7" s="3" t="s">
        <v>138</v>
      </c>
    </row>
    <row r="8" spans="2:10" x14ac:dyDescent="0.2">
      <c r="C8" s="176"/>
      <c r="D8" s="176"/>
      <c r="E8" s="176"/>
      <c r="F8" s="176"/>
      <c r="G8" s="7" t="s">
        <v>107</v>
      </c>
      <c r="H8" s="35" t="s">
        <v>314</v>
      </c>
      <c r="I8" s="6"/>
      <c r="J8" s="3" t="s">
        <v>139</v>
      </c>
    </row>
    <row r="9" spans="2:10" ht="28.5" customHeight="1" x14ac:dyDescent="0.2">
      <c r="B9" s="5" t="s">
        <v>114</v>
      </c>
      <c r="C9" s="177"/>
      <c r="D9" s="177"/>
      <c r="E9" s="177"/>
      <c r="F9" s="177"/>
      <c r="G9" s="7" t="s">
        <v>125</v>
      </c>
      <c r="H9" s="35" t="s">
        <v>313</v>
      </c>
      <c r="I9" s="6"/>
      <c r="J9" s="3" t="s">
        <v>140</v>
      </c>
    </row>
    <row r="10" spans="2:10" x14ac:dyDescent="0.2">
      <c r="B10" s="198" t="s">
        <v>3</v>
      </c>
      <c r="C10"/>
      <c r="D10" s="6"/>
      <c r="E10" s="8"/>
      <c r="F10" s="8"/>
      <c r="G10" s="7" t="s">
        <v>108</v>
      </c>
      <c r="H10" s="151" t="s">
        <v>220</v>
      </c>
      <c r="I10" s="6" t="s">
        <v>215</v>
      </c>
      <c r="J10" s="3" t="s">
        <v>141</v>
      </c>
    </row>
    <row r="11" spans="2:10" ht="15.75" thickBot="1" x14ac:dyDescent="0.25">
      <c r="B11" s="4" t="s">
        <v>203</v>
      </c>
      <c r="C11"/>
      <c r="D11" s="6"/>
      <c r="E11" s="8"/>
      <c r="F11" s="8"/>
      <c r="G11" s="7" t="s">
        <v>109</v>
      </c>
      <c r="H11" s="9">
        <v>383</v>
      </c>
      <c r="I11" s="6"/>
      <c r="J11" s="3" t="s">
        <v>142</v>
      </c>
    </row>
    <row r="12" spans="2:10" x14ac:dyDescent="0.2">
      <c r="B12" s="8"/>
      <c r="C12" s="8"/>
      <c r="D12" s="8"/>
      <c r="E12" s="8"/>
      <c r="F12" s="8"/>
      <c r="G12" s="8"/>
      <c r="H12" s="8"/>
      <c r="I12" s="6"/>
      <c r="J12" s="3" t="s">
        <v>143</v>
      </c>
    </row>
    <row r="13" spans="2:10" s="3" customFormat="1" ht="12" customHeight="1" x14ac:dyDescent="0.2">
      <c r="B13" s="52"/>
      <c r="C13" s="53" t="s">
        <v>4</v>
      </c>
      <c r="D13" s="168" t="s">
        <v>5</v>
      </c>
      <c r="E13" s="54" t="s">
        <v>6</v>
      </c>
      <c r="F13" s="54" t="s">
        <v>127</v>
      </c>
      <c r="G13" s="55" t="s">
        <v>130</v>
      </c>
      <c r="H13" s="56"/>
      <c r="I13" s="6"/>
      <c r="J13" s="3" t="s">
        <v>144</v>
      </c>
    </row>
    <row r="14" spans="2:10" s="3" customFormat="1" ht="12" customHeight="1" x14ac:dyDescent="0.2">
      <c r="B14" s="57" t="s">
        <v>7</v>
      </c>
      <c r="C14" s="58" t="s">
        <v>8</v>
      </c>
      <c r="D14" s="169"/>
      <c r="E14" s="59" t="s">
        <v>9</v>
      </c>
      <c r="F14" s="59" t="s">
        <v>128</v>
      </c>
      <c r="G14" s="60" t="s">
        <v>131</v>
      </c>
      <c r="H14" s="61" t="s">
        <v>10</v>
      </c>
      <c r="I14" s="6"/>
      <c r="J14" s="3" t="s">
        <v>145</v>
      </c>
    </row>
    <row r="15" spans="2:10" s="3" customFormat="1" ht="12" customHeight="1" x14ac:dyDescent="0.2">
      <c r="B15" s="62"/>
      <c r="C15" s="58" t="s">
        <v>11</v>
      </c>
      <c r="D15" s="170"/>
      <c r="E15" s="63" t="s">
        <v>12</v>
      </c>
      <c r="F15" s="59" t="s">
        <v>129</v>
      </c>
      <c r="G15" s="60" t="s">
        <v>132</v>
      </c>
      <c r="H15" s="61"/>
      <c r="I15" s="6"/>
      <c r="J15" s="3" t="s">
        <v>146</v>
      </c>
    </row>
    <row r="16" spans="2:10" s="3" customFormat="1" ht="12" customHeight="1" thickBot="1" x14ac:dyDescent="0.25">
      <c r="B16" s="64">
        <v>1</v>
      </c>
      <c r="C16" s="65">
        <v>2</v>
      </c>
      <c r="D16" s="65">
        <v>3</v>
      </c>
      <c r="E16" s="66">
        <v>4</v>
      </c>
      <c r="F16" s="66">
        <v>5</v>
      </c>
      <c r="G16" s="55" t="s">
        <v>13</v>
      </c>
      <c r="H16" s="67" t="s">
        <v>14</v>
      </c>
      <c r="I16" s="6"/>
      <c r="J16" s="3" t="s">
        <v>147</v>
      </c>
    </row>
    <row r="17" spans="2:10" s="3" customFormat="1" ht="24" x14ac:dyDescent="0.2">
      <c r="B17" s="68" t="s">
        <v>237</v>
      </c>
      <c r="C17" s="69" t="s">
        <v>15</v>
      </c>
      <c r="D17" s="70" t="s">
        <v>16</v>
      </c>
      <c r="E17" s="71">
        <f>E18+E21+E24+E27+E30+E33+E41+E44</f>
        <v>3015146</v>
      </c>
      <c r="F17" s="71">
        <f>F18+F21+F24+F27+F30+F33+F41+F44</f>
        <v>34574852.729999997</v>
      </c>
      <c r="G17" s="71">
        <f>G18+G21+G24+G27+G30+G33+G41+G44</f>
        <v>4097598.7</v>
      </c>
      <c r="H17" s="72">
        <f>H18+H21+H24+H27+H30+H33+H41+H44</f>
        <v>41687597.43</v>
      </c>
    </row>
    <row r="18" spans="2:10" s="3" customFormat="1" ht="24" x14ac:dyDescent="0.2">
      <c r="B18" s="73" t="s">
        <v>236</v>
      </c>
      <c r="C18" s="74" t="s">
        <v>17</v>
      </c>
      <c r="D18" s="75" t="s">
        <v>18</v>
      </c>
      <c r="E18" s="76">
        <f>SUM(E19:E20)</f>
        <v>0</v>
      </c>
      <c r="F18" s="76">
        <f>SUM(F19:F20)</f>
        <v>0</v>
      </c>
      <c r="G18" s="76">
        <f>SUM(G19:G20)</f>
        <v>0</v>
      </c>
      <c r="H18" s="77">
        <f>SUM(H19:H20)</f>
        <v>0</v>
      </c>
    </row>
    <row r="19" spans="2:10" s="3" customFormat="1" ht="11.25" x14ac:dyDescent="0.2">
      <c r="B19" s="160"/>
      <c r="C19" s="161"/>
      <c r="D19" s="162"/>
      <c r="E19" s="163"/>
      <c r="F19" s="163"/>
      <c r="G19" s="159"/>
      <c r="H19" s="164">
        <f>SUM(E19:G19)</f>
        <v>0</v>
      </c>
      <c r="I19" s="158"/>
      <c r="J19" s="158"/>
    </row>
    <row r="20" spans="2:10" s="3" customFormat="1" ht="11.25" hidden="1" x14ac:dyDescent="0.2">
      <c r="B20" s="82"/>
      <c r="C20" s="78"/>
      <c r="D20" s="79"/>
      <c r="E20" s="47"/>
      <c r="F20" s="47"/>
      <c r="G20" s="80"/>
      <c r="H20" s="81"/>
    </row>
    <row r="21" spans="2:10" s="3" customFormat="1" ht="24" x14ac:dyDescent="0.2">
      <c r="B21" s="73" t="s">
        <v>238</v>
      </c>
      <c r="C21" s="74" t="s">
        <v>19</v>
      </c>
      <c r="D21" s="75" t="s">
        <v>20</v>
      </c>
      <c r="E21" s="76">
        <f>SUM(E22:E23)</f>
        <v>0</v>
      </c>
      <c r="F21" s="76">
        <f>SUM(F22:F23)</f>
        <v>34081722.740000002</v>
      </c>
      <c r="G21" s="76">
        <f>SUM(G22:G23)</f>
        <v>3467598.7</v>
      </c>
      <c r="H21" s="77">
        <f>SUM(H22:H23)</f>
        <v>37549321.439999998</v>
      </c>
    </row>
    <row r="22" spans="2:10" s="3" customFormat="1" ht="11.25" x14ac:dyDescent="0.2">
      <c r="B22" s="149" t="s">
        <v>312</v>
      </c>
      <c r="C22" s="78" t="s">
        <v>19</v>
      </c>
      <c r="D22" s="147" t="s">
        <v>311</v>
      </c>
      <c r="E22" s="49"/>
      <c r="F22" s="49">
        <v>34081722.740000002</v>
      </c>
      <c r="G22" s="49">
        <v>3467598.7</v>
      </c>
      <c r="H22" s="81">
        <f>SUM(E22:G22)</f>
        <v>37549321.439999998</v>
      </c>
    </row>
    <row r="23" spans="2:10" s="3" customFormat="1" ht="11.25" hidden="1" x14ac:dyDescent="0.2">
      <c r="B23" s="82"/>
      <c r="C23" s="78"/>
      <c r="D23" s="79"/>
      <c r="E23" s="47"/>
      <c r="F23" s="83"/>
      <c r="G23" s="83"/>
      <c r="H23" s="81"/>
    </row>
    <row r="24" spans="2:10" s="3" customFormat="1" ht="24" x14ac:dyDescent="0.2">
      <c r="B24" s="73" t="s">
        <v>239</v>
      </c>
      <c r="C24" s="74" t="s">
        <v>21</v>
      </c>
      <c r="D24" s="75" t="s">
        <v>22</v>
      </c>
      <c r="E24" s="76">
        <f>SUM(E25:E26)</f>
        <v>0</v>
      </c>
      <c r="F24" s="76">
        <f>SUM(F25:F26)</f>
        <v>0</v>
      </c>
      <c r="G24" s="76">
        <f>SUM(G25:G26)</f>
        <v>0</v>
      </c>
      <c r="H24" s="77">
        <f>SUM(H25:H26)</f>
        <v>0</v>
      </c>
    </row>
    <row r="25" spans="2:10" s="3" customFormat="1" ht="11.25" x14ac:dyDescent="0.2">
      <c r="B25" s="160"/>
      <c r="C25" s="161"/>
      <c r="D25" s="162"/>
      <c r="E25" s="163"/>
      <c r="F25" s="163"/>
      <c r="G25" s="159"/>
      <c r="H25" s="164">
        <f>SUM(E25:G25)</f>
        <v>0</v>
      </c>
      <c r="I25" s="158"/>
      <c r="J25" s="158"/>
    </row>
    <row r="26" spans="2:10" s="3" customFormat="1" ht="11.25" hidden="1" x14ac:dyDescent="0.2">
      <c r="B26" s="82"/>
      <c r="C26" s="78"/>
      <c r="D26" s="79"/>
      <c r="E26" s="47"/>
      <c r="F26" s="47"/>
      <c r="G26" s="80"/>
      <c r="H26" s="81"/>
    </row>
    <row r="27" spans="2:10" s="3" customFormat="1" ht="24" x14ac:dyDescent="0.2">
      <c r="B27" s="73" t="s">
        <v>240</v>
      </c>
      <c r="C27" s="74" t="s">
        <v>23</v>
      </c>
      <c r="D27" s="75" t="s">
        <v>24</v>
      </c>
      <c r="E27" s="76">
        <f>SUM(E28:E29)</f>
        <v>1497029.5</v>
      </c>
      <c r="F27" s="76">
        <f>SUM(F28:F29)</f>
        <v>0</v>
      </c>
      <c r="G27" s="76">
        <f>SUM(G28:G29)</f>
        <v>0</v>
      </c>
      <c r="H27" s="77">
        <f>SUM(H28:H29)</f>
        <v>1497029.5</v>
      </c>
    </row>
    <row r="28" spans="2:10" s="3" customFormat="1" ht="22.5" x14ac:dyDescent="0.2">
      <c r="B28" s="149" t="s">
        <v>309</v>
      </c>
      <c r="C28" s="78" t="s">
        <v>23</v>
      </c>
      <c r="D28" s="147" t="s">
        <v>310</v>
      </c>
      <c r="E28" s="49">
        <v>1497029.5</v>
      </c>
      <c r="F28" s="47"/>
      <c r="G28" s="49"/>
      <c r="H28" s="81">
        <f>SUM(E28:G28)</f>
        <v>1497029.5</v>
      </c>
    </row>
    <row r="29" spans="2:10" s="3" customFormat="1" ht="11.25" hidden="1" x14ac:dyDescent="0.2">
      <c r="B29" s="82"/>
      <c r="C29" s="78"/>
      <c r="D29" s="79"/>
      <c r="E29" s="83"/>
      <c r="F29" s="47"/>
      <c r="G29" s="83"/>
      <c r="H29" s="81"/>
    </row>
    <row r="30" spans="2:10" s="3" customFormat="1" ht="24" x14ac:dyDescent="0.2">
      <c r="B30" s="73" t="s">
        <v>263</v>
      </c>
      <c r="C30" s="74" t="s">
        <v>172</v>
      </c>
      <c r="D30" s="75" t="s">
        <v>30</v>
      </c>
      <c r="E30" s="76">
        <f>SUM(E31:E32)</f>
        <v>1518116.5</v>
      </c>
      <c r="F30" s="76">
        <f>SUM(F31:F32)</f>
        <v>0</v>
      </c>
      <c r="G30" s="76">
        <f>SUM(G31:G32)</f>
        <v>0</v>
      </c>
      <c r="H30" s="77">
        <f>SUM(H31:H32)</f>
        <v>1518116.5</v>
      </c>
    </row>
    <row r="31" spans="2:10" s="3" customFormat="1" ht="22.5" x14ac:dyDescent="0.2">
      <c r="B31" s="149" t="s">
        <v>307</v>
      </c>
      <c r="C31" s="78" t="s">
        <v>172</v>
      </c>
      <c r="D31" s="147" t="s">
        <v>308</v>
      </c>
      <c r="E31" s="49">
        <v>1518116.5</v>
      </c>
      <c r="F31" s="49"/>
      <c r="G31" s="49"/>
      <c r="H31" s="81">
        <f>SUM(E31:G31)</f>
        <v>1518116.5</v>
      </c>
    </row>
    <row r="32" spans="2:10" s="3" customFormat="1" ht="11.25" hidden="1" x14ac:dyDescent="0.2">
      <c r="B32" s="82"/>
      <c r="C32" s="78"/>
      <c r="D32" s="79"/>
      <c r="E32" s="83"/>
      <c r="F32" s="83"/>
      <c r="G32" s="83"/>
      <c r="H32" s="81"/>
    </row>
    <row r="33" spans="2:10" s="3" customFormat="1" ht="24" x14ac:dyDescent="0.2">
      <c r="B33" s="73" t="s">
        <v>241</v>
      </c>
      <c r="C33" s="74" t="s">
        <v>25</v>
      </c>
      <c r="D33" s="75" t="s">
        <v>26</v>
      </c>
      <c r="E33" s="76">
        <f>SUM(E34:E35)</f>
        <v>0</v>
      </c>
      <c r="F33" s="76">
        <f>SUM(F34:F35)</f>
        <v>493129.99</v>
      </c>
      <c r="G33" s="76">
        <f>SUM(G34:G35)</f>
        <v>630000</v>
      </c>
      <c r="H33" s="77">
        <f>SUM(H34:H35)</f>
        <v>1123129.99</v>
      </c>
    </row>
    <row r="34" spans="2:10" s="3" customFormat="1" ht="11.25" x14ac:dyDescent="0.2">
      <c r="B34" s="149" t="s">
        <v>306</v>
      </c>
      <c r="C34" s="78" t="s">
        <v>25</v>
      </c>
      <c r="D34" s="147" t="s">
        <v>305</v>
      </c>
      <c r="E34" s="49"/>
      <c r="F34" s="48">
        <v>493129.99</v>
      </c>
      <c r="G34" s="48">
        <v>630000</v>
      </c>
      <c r="H34" s="81">
        <f>SUM(E34:G34)</f>
        <v>1123129.99</v>
      </c>
    </row>
    <row r="35" spans="2:10" s="3" customFormat="1" ht="0.75" customHeight="1" thickBot="1" x14ac:dyDescent="0.25">
      <c r="B35" s="84"/>
      <c r="C35" s="85"/>
      <c r="D35" s="86"/>
      <c r="E35" s="87"/>
      <c r="F35" s="87"/>
      <c r="G35" s="87"/>
      <c r="H35" s="88"/>
    </row>
    <row r="36" spans="2:10" s="3" customFormat="1" ht="12.2" customHeight="1" x14ac:dyDescent="0.2">
      <c r="B36" s="89"/>
      <c r="C36" s="89"/>
      <c r="D36" s="89"/>
      <c r="E36" s="89"/>
      <c r="F36" s="89"/>
      <c r="G36" s="89"/>
      <c r="H36" s="89" t="s">
        <v>28</v>
      </c>
      <c r="J36" s="45" t="s">
        <v>168</v>
      </c>
    </row>
    <row r="37" spans="2:10" s="3" customFormat="1" ht="12.2" customHeight="1" x14ac:dyDescent="0.2">
      <c r="B37" s="52"/>
      <c r="C37" s="53" t="s">
        <v>4</v>
      </c>
      <c r="D37" s="168" t="s">
        <v>5</v>
      </c>
      <c r="E37" s="54" t="s">
        <v>6</v>
      </c>
      <c r="F37" s="54" t="s">
        <v>127</v>
      </c>
      <c r="G37" s="55" t="s">
        <v>130</v>
      </c>
      <c r="H37" s="90"/>
      <c r="J37" s="45" t="s">
        <v>169</v>
      </c>
    </row>
    <row r="38" spans="2:10" s="3" customFormat="1" ht="12.2" customHeight="1" x14ac:dyDescent="0.2">
      <c r="B38" s="57" t="s">
        <v>7</v>
      </c>
      <c r="C38" s="58" t="s">
        <v>8</v>
      </c>
      <c r="D38" s="169"/>
      <c r="E38" s="59" t="s">
        <v>9</v>
      </c>
      <c r="F38" s="59" t="s">
        <v>128</v>
      </c>
      <c r="G38" s="60" t="s">
        <v>131</v>
      </c>
      <c r="H38" s="91" t="s">
        <v>10</v>
      </c>
      <c r="J38" s="46" t="s">
        <v>170</v>
      </c>
    </row>
    <row r="39" spans="2:10" s="3" customFormat="1" ht="12.2" customHeight="1" x14ac:dyDescent="0.2">
      <c r="B39" s="62"/>
      <c r="C39" s="58" t="s">
        <v>11</v>
      </c>
      <c r="D39" s="170"/>
      <c r="E39" s="63" t="s">
        <v>12</v>
      </c>
      <c r="F39" s="59" t="s">
        <v>129</v>
      </c>
      <c r="G39" s="60" t="s">
        <v>132</v>
      </c>
      <c r="H39" s="91"/>
      <c r="J39" s="46" t="s">
        <v>171</v>
      </c>
    </row>
    <row r="40" spans="2:10" s="3" customFormat="1" ht="12.2" customHeight="1" thickBot="1" x14ac:dyDescent="0.25">
      <c r="B40" s="64">
        <v>1</v>
      </c>
      <c r="C40" s="65">
        <v>2</v>
      </c>
      <c r="D40" s="65">
        <v>3</v>
      </c>
      <c r="E40" s="66">
        <v>4</v>
      </c>
      <c r="F40" s="66">
        <v>5</v>
      </c>
      <c r="G40" s="55" t="s">
        <v>13</v>
      </c>
      <c r="H40" s="90" t="s">
        <v>14</v>
      </c>
    </row>
    <row r="41" spans="2:10" s="3" customFormat="1" ht="24" x14ac:dyDescent="0.2">
      <c r="B41" s="92" t="s">
        <v>242</v>
      </c>
      <c r="C41" s="69" t="s">
        <v>16</v>
      </c>
      <c r="D41" s="70" t="s">
        <v>27</v>
      </c>
      <c r="E41" s="93">
        <f>SUM(E42:E43)</f>
        <v>0</v>
      </c>
      <c r="F41" s="93">
        <f>SUM(F42:F43)</f>
        <v>0</v>
      </c>
      <c r="G41" s="93">
        <f>SUM(G42:G43)</f>
        <v>0</v>
      </c>
      <c r="H41" s="94">
        <f>SUM(H42:H43)</f>
        <v>0</v>
      </c>
    </row>
    <row r="42" spans="2:10" s="3" customFormat="1" ht="11.25" x14ac:dyDescent="0.2">
      <c r="B42" s="153"/>
      <c r="C42" s="154"/>
      <c r="D42" s="155"/>
      <c r="E42" s="156"/>
      <c r="F42" s="156"/>
      <c r="G42" s="156"/>
      <c r="H42" s="157">
        <f>SUM(E42:G42)</f>
        <v>0</v>
      </c>
      <c r="I42" s="158"/>
      <c r="J42" s="158"/>
    </row>
    <row r="43" spans="2:10" s="3" customFormat="1" ht="11.25" hidden="1" x14ac:dyDescent="0.2">
      <c r="B43" s="100"/>
      <c r="C43" s="96"/>
      <c r="D43" s="97"/>
      <c r="E43" s="101"/>
      <c r="F43" s="98"/>
      <c r="G43" s="98"/>
      <c r="H43" s="99"/>
    </row>
    <row r="44" spans="2:10" s="3" customFormat="1" ht="36" x14ac:dyDescent="0.2">
      <c r="B44" s="73" t="s">
        <v>243</v>
      </c>
      <c r="C44" s="74" t="s">
        <v>173</v>
      </c>
      <c r="D44" s="75" t="s">
        <v>33</v>
      </c>
      <c r="E44" s="102">
        <f>SUM(E45:E46)</f>
        <v>0</v>
      </c>
      <c r="F44" s="102">
        <f>SUM(F45:F46)</f>
        <v>0</v>
      </c>
      <c r="G44" s="102">
        <f>SUM(G45:G46)</f>
        <v>0</v>
      </c>
      <c r="H44" s="103">
        <f>SUM(H45:H46)</f>
        <v>0</v>
      </c>
    </row>
    <row r="45" spans="2:10" s="3" customFormat="1" ht="11.25" x14ac:dyDescent="0.2">
      <c r="B45" s="153"/>
      <c r="C45" s="154"/>
      <c r="D45" s="155"/>
      <c r="E45" s="156"/>
      <c r="F45" s="156"/>
      <c r="G45" s="156"/>
      <c r="H45" s="157">
        <f>SUM(E45:G45)</f>
        <v>0</v>
      </c>
      <c r="I45" s="158"/>
      <c r="J45" s="158"/>
    </row>
    <row r="46" spans="2:10" s="3" customFormat="1" ht="11.25" hidden="1" x14ac:dyDescent="0.2">
      <c r="B46" s="100"/>
      <c r="C46" s="96"/>
      <c r="D46" s="97"/>
      <c r="E46" s="101"/>
      <c r="F46" s="98"/>
      <c r="G46" s="98"/>
      <c r="H46" s="99"/>
    </row>
    <row r="47" spans="2:10" s="3" customFormat="1" ht="24" x14ac:dyDescent="0.2">
      <c r="B47" s="104" t="s">
        <v>244</v>
      </c>
      <c r="C47" s="74" t="s">
        <v>24</v>
      </c>
      <c r="D47" s="75" t="s">
        <v>29</v>
      </c>
      <c r="E47" s="105">
        <f>E48+E53+E62+E65+E68+E71+E74+E78+E86</f>
        <v>1449311.4</v>
      </c>
      <c r="F47" s="105">
        <f>F48+F53+F62+F65+F68+F71+F74+F78+F86</f>
        <v>37090509.710000001</v>
      </c>
      <c r="G47" s="105">
        <f>G48+G53+G62+G65+G68+G71+G74+G78+G86</f>
        <v>3488590.36</v>
      </c>
      <c r="H47" s="106">
        <f>H48+H53+H62+H65+H68+H71+H74+H78+H86</f>
        <v>42028411.469999999</v>
      </c>
    </row>
    <row r="48" spans="2:10" s="3" customFormat="1" ht="24" x14ac:dyDescent="0.2">
      <c r="B48" s="73" t="s">
        <v>234</v>
      </c>
      <c r="C48" s="74" t="s">
        <v>30</v>
      </c>
      <c r="D48" s="75" t="s">
        <v>31</v>
      </c>
      <c r="E48" s="102">
        <f>SUM(E49:E52)</f>
        <v>0</v>
      </c>
      <c r="F48" s="102">
        <f>SUM(F49:F52)</f>
        <v>27944984.239999998</v>
      </c>
      <c r="G48" s="102">
        <f>SUM(G49:G52)</f>
        <v>949572.02</v>
      </c>
      <c r="H48" s="103">
        <f>SUM(H49:H52)</f>
        <v>28894556.260000002</v>
      </c>
    </row>
    <row r="49" spans="2:10" s="3" customFormat="1" ht="11.25" x14ac:dyDescent="0.2">
      <c r="B49" s="95" t="s">
        <v>299</v>
      </c>
      <c r="C49" s="96" t="s">
        <v>30</v>
      </c>
      <c r="D49" s="148" t="s">
        <v>300</v>
      </c>
      <c r="E49" s="32"/>
      <c r="F49" s="32">
        <v>21501553.460000001</v>
      </c>
      <c r="G49" s="32">
        <v>729059</v>
      </c>
      <c r="H49" s="99">
        <f>SUM(E49:G49)</f>
        <v>22230612.460000001</v>
      </c>
    </row>
    <row r="50" spans="2:10" s="3" customFormat="1" ht="11.25" x14ac:dyDescent="0.2">
      <c r="B50" s="95" t="s">
        <v>302</v>
      </c>
      <c r="C50" s="96" t="s">
        <v>30</v>
      </c>
      <c r="D50" s="148" t="s">
        <v>301</v>
      </c>
      <c r="E50" s="32"/>
      <c r="F50" s="32">
        <v>32000</v>
      </c>
      <c r="G50" s="32">
        <v>7500</v>
      </c>
      <c r="H50" s="99">
        <f>SUM(E50:G50)</f>
        <v>39500</v>
      </c>
    </row>
    <row r="51" spans="2:10" s="3" customFormat="1" ht="11.25" x14ac:dyDescent="0.2">
      <c r="B51" s="95" t="s">
        <v>304</v>
      </c>
      <c r="C51" s="96" t="s">
        <v>30</v>
      </c>
      <c r="D51" s="148" t="s">
        <v>303</v>
      </c>
      <c r="E51" s="32"/>
      <c r="F51" s="32">
        <v>6411430.7800000003</v>
      </c>
      <c r="G51" s="32">
        <v>213013.02</v>
      </c>
      <c r="H51" s="99">
        <f>SUM(E51:G51)</f>
        <v>6624443.7999999998</v>
      </c>
    </row>
    <row r="52" spans="2:10" s="3" customFormat="1" ht="12.2" hidden="1" customHeight="1" x14ac:dyDescent="0.2">
      <c r="B52" s="100"/>
      <c r="C52" s="96"/>
      <c r="D52" s="97"/>
      <c r="E52" s="101"/>
      <c r="F52" s="101"/>
      <c r="G52" s="101"/>
      <c r="H52" s="99"/>
    </row>
    <row r="53" spans="2:10" s="3" customFormat="1" ht="24" x14ac:dyDescent="0.2">
      <c r="B53" s="73" t="s">
        <v>235</v>
      </c>
      <c r="C53" s="74" t="s">
        <v>26</v>
      </c>
      <c r="D53" s="75" t="s">
        <v>32</v>
      </c>
      <c r="E53" s="102">
        <f>SUM(E54:E61)</f>
        <v>791834.3</v>
      </c>
      <c r="F53" s="102">
        <f>SUM(F54:F61)</f>
        <v>4395165</v>
      </c>
      <c r="G53" s="102">
        <f>SUM(G54:G61)</f>
        <v>1631583.11</v>
      </c>
      <c r="H53" s="103">
        <f>SUM(H54:H61)</f>
        <v>6818582.4100000001</v>
      </c>
    </row>
    <row r="54" spans="2:10" s="3" customFormat="1" ht="11.25" x14ac:dyDescent="0.2">
      <c r="B54" s="95" t="s">
        <v>286</v>
      </c>
      <c r="C54" s="96" t="s">
        <v>26</v>
      </c>
      <c r="D54" s="148" t="s">
        <v>285</v>
      </c>
      <c r="E54" s="32"/>
      <c r="F54" s="32">
        <v>273896.15999999997</v>
      </c>
      <c r="G54" s="32">
        <v>2455.75</v>
      </c>
      <c r="H54" s="99">
        <f t="shared" ref="H54:H60" si="0">SUM(E54:G54)</f>
        <v>276351.90999999997</v>
      </c>
    </row>
    <row r="55" spans="2:10" s="3" customFormat="1" ht="11.25" x14ac:dyDescent="0.2">
      <c r="B55" s="95" t="s">
        <v>287</v>
      </c>
      <c r="C55" s="96" t="s">
        <v>26</v>
      </c>
      <c r="D55" s="148" t="s">
        <v>288</v>
      </c>
      <c r="E55" s="32">
        <v>76552</v>
      </c>
      <c r="F55" s="32">
        <v>115783.6</v>
      </c>
      <c r="G55" s="32">
        <v>80364</v>
      </c>
      <c r="H55" s="99">
        <f t="shared" si="0"/>
        <v>272699.59999999998</v>
      </c>
    </row>
    <row r="56" spans="2:10" s="3" customFormat="1" ht="11.25" x14ac:dyDescent="0.2">
      <c r="B56" s="95" t="s">
        <v>290</v>
      </c>
      <c r="C56" s="96" t="s">
        <v>26</v>
      </c>
      <c r="D56" s="148" t="s">
        <v>289</v>
      </c>
      <c r="E56" s="32"/>
      <c r="F56" s="32">
        <v>279014.14</v>
      </c>
      <c r="G56" s="32">
        <v>23869.07</v>
      </c>
      <c r="H56" s="99">
        <f t="shared" si="0"/>
        <v>302883.21000000002</v>
      </c>
    </row>
    <row r="57" spans="2:10" s="3" customFormat="1" ht="22.5" x14ac:dyDescent="0.2">
      <c r="B57" s="95" t="s">
        <v>291</v>
      </c>
      <c r="C57" s="96" t="s">
        <v>26</v>
      </c>
      <c r="D57" s="148" t="s">
        <v>292</v>
      </c>
      <c r="E57" s="32"/>
      <c r="F57" s="32">
        <v>633675</v>
      </c>
      <c r="G57" s="32"/>
      <c r="H57" s="99">
        <f t="shared" si="0"/>
        <v>633675</v>
      </c>
    </row>
    <row r="58" spans="2:10" s="3" customFormat="1" ht="11.25" x14ac:dyDescent="0.2">
      <c r="B58" s="95" t="s">
        <v>293</v>
      </c>
      <c r="C58" s="96" t="s">
        <v>26</v>
      </c>
      <c r="D58" s="148" t="s">
        <v>294</v>
      </c>
      <c r="E58" s="32"/>
      <c r="F58" s="32">
        <v>758000</v>
      </c>
      <c r="G58" s="32"/>
      <c r="H58" s="99">
        <f t="shared" si="0"/>
        <v>758000</v>
      </c>
    </row>
    <row r="59" spans="2:10" s="3" customFormat="1" ht="11.25" x14ac:dyDescent="0.2">
      <c r="B59" s="95" t="s">
        <v>296</v>
      </c>
      <c r="C59" s="96" t="s">
        <v>26</v>
      </c>
      <c r="D59" s="148" t="s">
        <v>295</v>
      </c>
      <c r="E59" s="32">
        <v>715282.3</v>
      </c>
      <c r="F59" s="32">
        <v>2295322.6</v>
      </c>
      <c r="G59" s="32">
        <v>1524894.29</v>
      </c>
      <c r="H59" s="99">
        <f t="shared" si="0"/>
        <v>4535499.1900000004</v>
      </c>
    </row>
    <row r="60" spans="2:10" s="3" customFormat="1" ht="11.25" x14ac:dyDescent="0.2">
      <c r="B60" s="95" t="s">
        <v>298</v>
      </c>
      <c r="C60" s="96" t="s">
        <v>26</v>
      </c>
      <c r="D60" s="148" t="s">
        <v>297</v>
      </c>
      <c r="E60" s="32"/>
      <c r="F60" s="32">
        <v>39473.5</v>
      </c>
      <c r="G60" s="32"/>
      <c r="H60" s="99">
        <f t="shared" si="0"/>
        <v>39473.5</v>
      </c>
    </row>
    <row r="61" spans="2:10" s="3" customFormat="1" ht="12.2" hidden="1" customHeight="1" x14ac:dyDescent="0.2">
      <c r="B61" s="100"/>
      <c r="C61" s="96"/>
      <c r="D61" s="97"/>
      <c r="E61" s="101"/>
      <c r="F61" s="101"/>
      <c r="G61" s="101"/>
      <c r="H61" s="99"/>
    </row>
    <row r="62" spans="2:10" s="3" customFormat="1" ht="24" x14ac:dyDescent="0.2">
      <c r="B62" s="73" t="s">
        <v>245</v>
      </c>
      <c r="C62" s="74" t="s">
        <v>33</v>
      </c>
      <c r="D62" s="75" t="s">
        <v>34</v>
      </c>
      <c r="E62" s="102">
        <f>SUM(E63:E64)</f>
        <v>0</v>
      </c>
      <c r="F62" s="102">
        <f>SUM(F63:F64)</f>
        <v>0</v>
      </c>
      <c r="G62" s="102">
        <f>SUM(G63:G64)</f>
        <v>0</v>
      </c>
      <c r="H62" s="103">
        <f>SUM(H63:H64)</f>
        <v>0</v>
      </c>
    </row>
    <row r="63" spans="2:10" s="3" customFormat="1" ht="11.25" x14ac:dyDescent="0.2">
      <c r="B63" s="153"/>
      <c r="C63" s="154"/>
      <c r="D63" s="155"/>
      <c r="E63" s="159"/>
      <c r="F63" s="156"/>
      <c r="G63" s="156"/>
      <c r="H63" s="157">
        <f>SUM(E63:G63)</f>
        <v>0</v>
      </c>
      <c r="I63" s="158"/>
      <c r="J63" s="158"/>
    </row>
    <row r="64" spans="2:10" s="3" customFormat="1" ht="11.25" hidden="1" x14ac:dyDescent="0.2">
      <c r="B64" s="100"/>
      <c r="C64" s="96"/>
      <c r="D64" s="97"/>
      <c r="E64" s="98"/>
      <c r="F64" s="98"/>
      <c r="G64" s="98"/>
      <c r="H64" s="99"/>
    </row>
    <row r="65" spans="2:10" s="3" customFormat="1" ht="24" x14ac:dyDescent="0.2">
      <c r="B65" s="73" t="s">
        <v>246</v>
      </c>
      <c r="C65" s="74" t="s">
        <v>31</v>
      </c>
      <c r="D65" s="75" t="s">
        <v>35</v>
      </c>
      <c r="E65" s="102">
        <f>SUM(E66:E67)</f>
        <v>0</v>
      </c>
      <c r="F65" s="102">
        <f>SUM(F66:F67)</f>
        <v>521.29</v>
      </c>
      <c r="G65" s="102">
        <f>SUM(G66:G67)</f>
        <v>0</v>
      </c>
      <c r="H65" s="103">
        <f>SUM(H66:H67)</f>
        <v>521.29</v>
      </c>
    </row>
    <row r="66" spans="2:10" s="3" customFormat="1" ht="22.5" x14ac:dyDescent="0.2">
      <c r="B66" s="95" t="s">
        <v>283</v>
      </c>
      <c r="C66" s="96" t="s">
        <v>31</v>
      </c>
      <c r="D66" s="148" t="s">
        <v>284</v>
      </c>
      <c r="E66" s="32"/>
      <c r="F66" s="32">
        <v>521.29</v>
      </c>
      <c r="G66" s="32"/>
      <c r="H66" s="99">
        <f>SUM(E66:G66)</f>
        <v>521.29</v>
      </c>
    </row>
    <row r="67" spans="2:10" s="3" customFormat="1" ht="11.25" hidden="1" x14ac:dyDescent="0.2">
      <c r="B67" s="100"/>
      <c r="C67" s="96"/>
      <c r="D67" s="97"/>
      <c r="E67" s="101"/>
      <c r="F67" s="101"/>
      <c r="G67" s="101"/>
      <c r="H67" s="99"/>
    </row>
    <row r="68" spans="2:10" s="3" customFormat="1" ht="24" x14ac:dyDescent="0.2">
      <c r="B68" s="73" t="s">
        <v>247</v>
      </c>
      <c r="C68" s="74" t="s">
        <v>34</v>
      </c>
      <c r="D68" s="75" t="s">
        <v>36</v>
      </c>
      <c r="E68" s="102">
        <f>SUM(E69:E70)</f>
        <v>0</v>
      </c>
      <c r="F68" s="102">
        <f>SUM(F69:F70)</f>
        <v>0</v>
      </c>
      <c r="G68" s="102">
        <f>SUM(G69:G70)</f>
        <v>0</v>
      </c>
      <c r="H68" s="103">
        <f>SUM(H69:H70)</f>
        <v>0</v>
      </c>
    </row>
    <row r="69" spans="2:10" s="3" customFormat="1" ht="11.25" x14ac:dyDescent="0.2">
      <c r="B69" s="153"/>
      <c r="C69" s="154"/>
      <c r="D69" s="155"/>
      <c r="E69" s="156"/>
      <c r="F69" s="156"/>
      <c r="G69" s="156"/>
      <c r="H69" s="157">
        <f>SUM(E69:G69)</f>
        <v>0</v>
      </c>
      <c r="I69" s="158"/>
      <c r="J69" s="158"/>
    </row>
    <row r="70" spans="2:10" s="3" customFormat="1" ht="11.25" hidden="1" x14ac:dyDescent="0.2">
      <c r="B70" s="100"/>
      <c r="C70" s="96"/>
      <c r="D70" s="97"/>
      <c r="E70" s="101"/>
      <c r="F70" s="101"/>
      <c r="G70" s="101"/>
      <c r="H70" s="99"/>
    </row>
    <row r="71" spans="2:10" s="3" customFormat="1" ht="24" x14ac:dyDescent="0.2">
      <c r="B71" s="73" t="s">
        <v>248</v>
      </c>
      <c r="C71" s="74" t="s">
        <v>35</v>
      </c>
      <c r="D71" s="75" t="s">
        <v>37</v>
      </c>
      <c r="E71" s="102">
        <f>SUM(E72:E73)</f>
        <v>0</v>
      </c>
      <c r="F71" s="102">
        <f>SUM(F72:F73)</f>
        <v>113850.96</v>
      </c>
      <c r="G71" s="102">
        <f>SUM(G72:G73)</f>
        <v>5672.13</v>
      </c>
      <c r="H71" s="102">
        <f>SUM(H72:H73)</f>
        <v>119523.09</v>
      </c>
    </row>
    <row r="72" spans="2:10" s="3" customFormat="1" ht="11.25" x14ac:dyDescent="0.2">
      <c r="B72" s="95" t="s">
        <v>281</v>
      </c>
      <c r="C72" s="96" t="s">
        <v>35</v>
      </c>
      <c r="D72" s="148" t="s">
        <v>282</v>
      </c>
      <c r="E72" s="32"/>
      <c r="F72" s="32">
        <v>113850.96</v>
      </c>
      <c r="G72" s="32">
        <v>5672.13</v>
      </c>
      <c r="H72" s="99">
        <f>SUM(E72:G72)</f>
        <v>119523.09</v>
      </c>
    </row>
    <row r="73" spans="2:10" s="3" customFormat="1" ht="11.25" hidden="1" x14ac:dyDescent="0.2">
      <c r="B73" s="100"/>
      <c r="C73" s="96"/>
      <c r="D73" s="97"/>
      <c r="E73" s="101"/>
      <c r="F73" s="101"/>
      <c r="G73" s="101"/>
      <c r="H73" s="99"/>
    </row>
    <row r="74" spans="2:10" s="3" customFormat="1" ht="24" x14ac:dyDescent="0.2">
      <c r="B74" s="73" t="s">
        <v>249</v>
      </c>
      <c r="C74" s="74" t="s">
        <v>36</v>
      </c>
      <c r="D74" s="75" t="s">
        <v>40</v>
      </c>
      <c r="E74" s="102">
        <f>SUM(E75:E77)</f>
        <v>296396.09999999998</v>
      </c>
      <c r="F74" s="102">
        <f>SUM(F75:F77)</f>
        <v>4144781.8</v>
      </c>
      <c r="G74" s="102">
        <f>SUM(G75:G77)</f>
        <v>864295.36</v>
      </c>
      <c r="H74" s="103">
        <f>SUM(H75:H77)</f>
        <v>5305473.26</v>
      </c>
    </row>
    <row r="75" spans="2:10" s="3" customFormat="1" ht="11.25" x14ac:dyDescent="0.2">
      <c r="B75" s="95" t="s">
        <v>277</v>
      </c>
      <c r="C75" s="96" t="s">
        <v>36</v>
      </c>
      <c r="D75" s="148" t="s">
        <v>278</v>
      </c>
      <c r="E75" s="32"/>
      <c r="F75" s="32">
        <v>2313287.37</v>
      </c>
      <c r="G75" s="32">
        <v>280769.58</v>
      </c>
      <c r="H75" s="99">
        <f>SUM(E75:G75)</f>
        <v>2594056.9500000002</v>
      </c>
    </row>
    <row r="76" spans="2:10" s="3" customFormat="1" ht="11.25" x14ac:dyDescent="0.2">
      <c r="B76" s="95" t="s">
        <v>280</v>
      </c>
      <c r="C76" s="96" t="s">
        <v>36</v>
      </c>
      <c r="D76" s="148" t="s">
        <v>279</v>
      </c>
      <c r="E76" s="32">
        <v>296396.09999999998</v>
      </c>
      <c r="F76" s="32">
        <v>1831494.43</v>
      </c>
      <c r="G76" s="32">
        <v>583525.78</v>
      </c>
      <c r="H76" s="99">
        <f>SUM(E76:G76)</f>
        <v>2711416.31</v>
      </c>
    </row>
    <row r="77" spans="2:10" s="3" customFormat="1" ht="12.2" hidden="1" customHeight="1" x14ac:dyDescent="0.2">
      <c r="B77" s="100"/>
      <c r="C77" s="96"/>
      <c r="D77" s="97"/>
      <c r="E77" s="101"/>
      <c r="F77" s="101"/>
      <c r="G77" s="101"/>
      <c r="H77" s="99"/>
    </row>
    <row r="78" spans="2:10" s="3" customFormat="1" ht="36" x14ac:dyDescent="0.2">
      <c r="B78" s="73" t="s">
        <v>250</v>
      </c>
      <c r="C78" s="74" t="s">
        <v>37</v>
      </c>
      <c r="D78" s="75" t="s">
        <v>174</v>
      </c>
      <c r="E78" s="102">
        <f>SUM(E79:E80)</f>
        <v>0</v>
      </c>
      <c r="F78" s="102">
        <f>SUM(F79:F80)</f>
        <v>345482.42</v>
      </c>
      <c r="G78" s="102">
        <f>SUM(G79:G80)</f>
        <v>0</v>
      </c>
      <c r="H78" s="103">
        <f>SUM(H79:H80)</f>
        <v>345482.42</v>
      </c>
    </row>
    <row r="79" spans="2:10" s="3" customFormat="1" ht="22.5" x14ac:dyDescent="0.2">
      <c r="B79" s="95" t="s">
        <v>275</v>
      </c>
      <c r="C79" s="96" t="s">
        <v>37</v>
      </c>
      <c r="D79" s="148" t="s">
        <v>276</v>
      </c>
      <c r="E79" s="32"/>
      <c r="F79" s="32">
        <v>345482.42</v>
      </c>
      <c r="G79" s="32"/>
      <c r="H79" s="99">
        <f>SUM(E79:G79)</f>
        <v>345482.42</v>
      </c>
    </row>
    <row r="80" spans="2:10" s="3" customFormat="1" ht="0.75" customHeight="1" thickBot="1" x14ac:dyDescent="0.25">
      <c r="B80" s="100"/>
      <c r="C80" s="107"/>
      <c r="D80" s="108"/>
      <c r="E80" s="109"/>
      <c r="F80" s="109"/>
      <c r="G80" s="109"/>
      <c r="H80" s="110"/>
    </row>
    <row r="81" spans="2:8" s="3" customFormat="1" ht="12.2" customHeight="1" x14ac:dyDescent="0.2">
      <c r="B81" s="89"/>
      <c r="C81" s="89"/>
      <c r="D81" s="89"/>
      <c r="E81" s="89"/>
      <c r="F81" s="89"/>
      <c r="G81" s="89"/>
      <c r="H81" s="89" t="s">
        <v>39</v>
      </c>
    </row>
    <row r="82" spans="2:8" s="3" customFormat="1" ht="12.2" customHeight="1" x14ac:dyDescent="0.2">
      <c r="B82" s="111"/>
      <c r="C82" s="53" t="s">
        <v>4</v>
      </c>
      <c r="D82" s="168" t="s">
        <v>5</v>
      </c>
      <c r="E82" s="54" t="s">
        <v>6</v>
      </c>
      <c r="F82" s="54" t="s">
        <v>127</v>
      </c>
      <c r="G82" s="55" t="s">
        <v>130</v>
      </c>
      <c r="H82" s="90"/>
    </row>
    <row r="83" spans="2:8" s="3" customFormat="1" ht="12.2" customHeight="1" x14ac:dyDescent="0.2">
      <c r="B83" s="58" t="s">
        <v>7</v>
      </c>
      <c r="C83" s="58" t="s">
        <v>8</v>
      </c>
      <c r="D83" s="169"/>
      <c r="E83" s="59" t="s">
        <v>9</v>
      </c>
      <c r="F83" s="59" t="s">
        <v>128</v>
      </c>
      <c r="G83" s="60" t="s">
        <v>131</v>
      </c>
      <c r="H83" s="91" t="s">
        <v>10</v>
      </c>
    </row>
    <row r="84" spans="2:8" s="3" customFormat="1" ht="12.2" customHeight="1" x14ac:dyDescent="0.2">
      <c r="B84" s="112"/>
      <c r="C84" s="113" t="s">
        <v>11</v>
      </c>
      <c r="D84" s="170"/>
      <c r="E84" s="63" t="s">
        <v>12</v>
      </c>
      <c r="F84" s="63" t="s">
        <v>129</v>
      </c>
      <c r="G84" s="114" t="s">
        <v>132</v>
      </c>
      <c r="H84" s="91"/>
    </row>
    <row r="85" spans="2:8" s="3" customFormat="1" ht="12.2" customHeight="1" thickBot="1" x14ac:dyDescent="0.25">
      <c r="B85" s="64">
        <v>1</v>
      </c>
      <c r="C85" s="115">
        <v>2</v>
      </c>
      <c r="D85" s="115">
        <v>3</v>
      </c>
      <c r="E85" s="116">
        <v>4</v>
      </c>
      <c r="F85" s="116">
        <v>5</v>
      </c>
      <c r="G85" s="117" t="s">
        <v>13</v>
      </c>
      <c r="H85" s="118" t="s">
        <v>14</v>
      </c>
    </row>
    <row r="86" spans="2:8" s="3" customFormat="1" ht="24" x14ac:dyDescent="0.2">
      <c r="B86" s="92" t="s">
        <v>264</v>
      </c>
      <c r="C86" s="69" t="s">
        <v>40</v>
      </c>
      <c r="D86" s="70" t="s">
        <v>38</v>
      </c>
      <c r="E86" s="93">
        <f>SUM(E87:E91)</f>
        <v>361081</v>
      </c>
      <c r="F86" s="93">
        <f>SUM(F87:F91)</f>
        <v>145724</v>
      </c>
      <c r="G86" s="93">
        <f>SUM(G87:G91)</f>
        <v>37467.74</v>
      </c>
      <c r="H86" s="94">
        <f>SUM(H87:H91)</f>
        <v>544272.74</v>
      </c>
    </row>
    <row r="87" spans="2:8" s="3" customFormat="1" ht="11.25" x14ac:dyDescent="0.2">
      <c r="B87" s="95" t="s">
        <v>268</v>
      </c>
      <c r="C87" s="96" t="s">
        <v>40</v>
      </c>
      <c r="D87" s="148" t="s">
        <v>267</v>
      </c>
      <c r="E87" s="32"/>
      <c r="F87" s="32">
        <v>145724</v>
      </c>
      <c r="G87" s="32">
        <v>33351</v>
      </c>
      <c r="H87" s="99">
        <f>SUM(E87:G87)</f>
        <v>179075</v>
      </c>
    </row>
    <row r="88" spans="2:8" s="3" customFormat="1" ht="22.5" x14ac:dyDescent="0.2">
      <c r="B88" s="95" t="s">
        <v>270</v>
      </c>
      <c r="C88" s="96" t="s">
        <v>40</v>
      </c>
      <c r="D88" s="148" t="s">
        <v>269</v>
      </c>
      <c r="E88" s="32"/>
      <c r="F88" s="32"/>
      <c r="G88" s="32">
        <v>4106.82</v>
      </c>
      <c r="H88" s="99">
        <f>SUM(E88:G88)</f>
        <v>4106.82</v>
      </c>
    </row>
    <row r="89" spans="2:8" s="3" customFormat="1" ht="22.5" x14ac:dyDescent="0.2">
      <c r="B89" s="95" t="s">
        <v>272</v>
      </c>
      <c r="C89" s="96" t="s">
        <v>40</v>
      </c>
      <c r="D89" s="148" t="s">
        <v>271</v>
      </c>
      <c r="E89" s="32"/>
      <c r="F89" s="32"/>
      <c r="G89" s="32">
        <v>9.92</v>
      </c>
      <c r="H89" s="99">
        <f>SUM(E89:G89)</f>
        <v>9.92</v>
      </c>
    </row>
    <row r="90" spans="2:8" s="3" customFormat="1" ht="11.25" x14ac:dyDescent="0.2">
      <c r="B90" s="95" t="s">
        <v>273</v>
      </c>
      <c r="C90" s="96" t="s">
        <v>40</v>
      </c>
      <c r="D90" s="148" t="s">
        <v>274</v>
      </c>
      <c r="E90" s="32">
        <v>361081</v>
      </c>
      <c r="F90" s="32"/>
      <c r="G90" s="32"/>
      <c r="H90" s="99">
        <f>SUM(E90:G90)</f>
        <v>361081</v>
      </c>
    </row>
    <row r="91" spans="2:8" s="3" customFormat="1" ht="12.2" hidden="1" customHeight="1" x14ac:dyDescent="0.2">
      <c r="B91" s="95"/>
      <c r="C91" s="96"/>
      <c r="D91" s="97"/>
      <c r="E91" s="101"/>
      <c r="F91" s="101"/>
      <c r="G91" s="101"/>
      <c r="H91" s="99"/>
    </row>
    <row r="92" spans="2:8" s="3" customFormat="1" ht="11.25" x14ac:dyDescent="0.2">
      <c r="B92" s="119" t="s">
        <v>251</v>
      </c>
      <c r="C92" s="74" t="s">
        <v>41</v>
      </c>
      <c r="D92" s="75"/>
      <c r="E92" s="102">
        <f>E95+E124</f>
        <v>1565834.6</v>
      </c>
      <c r="F92" s="102">
        <f>F95+F124</f>
        <v>-2515656.98</v>
      </c>
      <c r="G92" s="102">
        <f>G95+G124</f>
        <v>511948.34</v>
      </c>
      <c r="H92" s="103">
        <f>H95+H124</f>
        <v>-437874.04</v>
      </c>
    </row>
    <row r="93" spans="2:8" s="3" customFormat="1" ht="12" x14ac:dyDescent="0.2">
      <c r="B93" s="73" t="s">
        <v>252</v>
      </c>
      <c r="C93" s="74" t="s">
        <v>42</v>
      </c>
      <c r="D93" s="75"/>
      <c r="E93" s="120">
        <f>E17-E47</f>
        <v>1565834.6</v>
      </c>
      <c r="F93" s="120">
        <f>F17-F47</f>
        <v>-2515656.98</v>
      </c>
      <c r="G93" s="120">
        <f>G17-G47</f>
        <v>609008.34</v>
      </c>
      <c r="H93" s="121">
        <f>H17-H47</f>
        <v>-340814.04</v>
      </c>
    </row>
    <row r="94" spans="2:8" s="3" customFormat="1" ht="12" x14ac:dyDescent="0.2">
      <c r="B94" s="73" t="s">
        <v>253</v>
      </c>
      <c r="C94" s="74" t="s">
        <v>43</v>
      </c>
      <c r="D94" s="75"/>
      <c r="E94" s="38"/>
      <c r="F94" s="32"/>
      <c r="G94" s="32">
        <v>97060</v>
      </c>
      <c r="H94" s="99">
        <f>SUM(E94:G94)</f>
        <v>97060</v>
      </c>
    </row>
    <row r="95" spans="2:8" s="3" customFormat="1" ht="22.5" x14ac:dyDescent="0.2">
      <c r="B95" s="119" t="s">
        <v>254</v>
      </c>
      <c r="C95" s="74" t="s">
        <v>44</v>
      </c>
      <c r="D95" s="75"/>
      <c r="E95" s="105">
        <f>E96+E99+E102+E105+E112+E115+E123</f>
        <v>-27281.9</v>
      </c>
      <c r="F95" s="105">
        <f>F96+F99+F102+F105+F112+F115+F123</f>
        <v>-449433.79</v>
      </c>
      <c r="G95" s="105">
        <f>G96+G99+G102+G105+G112+G115+G123</f>
        <v>-28254.16</v>
      </c>
      <c r="H95" s="106">
        <f>H96+H99+H102+H105+H112+H115+H123</f>
        <v>-504969.85</v>
      </c>
    </row>
    <row r="96" spans="2:8" s="3" customFormat="1" ht="12" x14ac:dyDescent="0.2">
      <c r="B96" s="73" t="s">
        <v>255</v>
      </c>
      <c r="C96" s="74" t="s">
        <v>45</v>
      </c>
      <c r="D96" s="75"/>
      <c r="E96" s="102">
        <f>E97-E98</f>
        <v>0</v>
      </c>
      <c r="F96" s="102">
        <f>F97-F98</f>
        <v>-398572.79</v>
      </c>
      <c r="G96" s="102">
        <f>G97-G98</f>
        <v>0</v>
      </c>
      <c r="H96" s="103">
        <f>H97-H98</f>
        <v>-398572.79</v>
      </c>
    </row>
    <row r="97" spans="2:10" s="3" customFormat="1" ht="22.5" x14ac:dyDescent="0.2">
      <c r="B97" s="122" t="s">
        <v>256</v>
      </c>
      <c r="C97" s="74" t="s">
        <v>46</v>
      </c>
      <c r="D97" s="75" t="s">
        <v>44</v>
      </c>
      <c r="E97" s="32">
        <v>1593116.5</v>
      </c>
      <c r="F97" s="32">
        <v>2260197</v>
      </c>
      <c r="G97" s="32">
        <v>952280.08</v>
      </c>
      <c r="H97" s="99">
        <f>SUM(E97:G97)</f>
        <v>4805593.58</v>
      </c>
    </row>
    <row r="98" spans="2:10" s="3" customFormat="1" ht="11.25" x14ac:dyDescent="0.2">
      <c r="B98" s="122" t="s">
        <v>181</v>
      </c>
      <c r="C98" s="74" t="s">
        <v>47</v>
      </c>
      <c r="D98" s="75" t="s">
        <v>154</v>
      </c>
      <c r="E98" s="32">
        <v>1593116.5</v>
      </c>
      <c r="F98" s="32">
        <v>2658769.79</v>
      </c>
      <c r="G98" s="32">
        <v>952280.08</v>
      </c>
      <c r="H98" s="99">
        <f>SUM(E98:G98)</f>
        <v>5204166.37</v>
      </c>
    </row>
    <row r="99" spans="2:10" s="3" customFormat="1" ht="12" x14ac:dyDescent="0.2">
      <c r="B99" s="73" t="s">
        <v>179</v>
      </c>
      <c r="C99" s="74" t="s">
        <v>49</v>
      </c>
      <c r="D99" s="75"/>
      <c r="E99" s="102">
        <f>E100-E101</f>
        <v>0</v>
      </c>
      <c r="F99" s="102">
        <f>F100-F101</f>
        <v>0</v>
      </c>
      <c r="G99" s="102">
        <f>G100-G101</f>
        <v>0</v>
      </c>
      <c r="H99" s="103">
        <f>H100-H101</f>
        <v>0</v>
      </c>
    </row>
    <row r="100" spans="2:10" s="3" customFormat="1" ht="22.5" x14ac:dyDescent="0.2">
      <c r="B100" s="122" t="s">
        <v>257</v>
      </c>
      <c r="C100" s="74" t="s">
        <v>50</v>
      </c>
      <c r="D100" s="75" t="s">
        <v>45</v>
      </c>
      <c r="E100" s="32"/>
      <c r="F100" s="32"/>
      <c r="G100" s="32"/>
      <c r="H100" s="99">
        <f>SUM(E100:G100)</f>
        <v>0</v>
      </c>
    </row>
    <row r="101" spans="2:10" s="3" customFormat="1" ht="11.25" x14ac:dyDescent="0.2">
      <c r="B101" s="122" t="s">
        <v>182</v>
      </c>
      <c r="C101" s="74" t="s">
        <v>51</v>
      </c>
      <c r="D101" s="75" t="s">
        <v>155</v>
      </c>
      <c r="E101" s="32"/>
      <c r="F101" s="32"/>
      <c r="G101" s="32"/>
      <c r="H101" s="99">
        <f>SUM(E101:G101)</f>
        <v>0</v>
      </c>
    </row>
    <row r="102" spans="2:10" s="3" customFormat="1" ht="12" x14ac:dyDescent="0.2">
      <c r="B102" s="73" t="s">
        <v>180</v>
      </c>
      <c r="C102" s="74" t="s">
        <v>53</v>
      </c>
      <c r="D102" s="75"/>
      <c r="E102" s="102">
        <f>E103-E104</f>
        <v>0</v>
      </c>
      <c r="F102" s="102">
        <f>F103-F104</f>
        <v>0</v>
      </c>
      <c r="G102" s="102">
        <f>G103-G104</f>
        <v>0</v>
      </c>
      <c r="H102" s="103">
        <f>H103-H104</f>
        <v>0</v>
      </c>
    </row>
    <row r="103" spans="2:10" s="3" customFormat="1" ht="22.5" x14ac:dyDescent="0.2">
      <c r="B103" s="122" t="s">
        <v>258</v>
      </c>
      <c r="C103" s="74" t="s">
        <v>54</v>
      </c>
      <c r="D103" s="75" t="s">
        <v>49</v>
      </c>
      <c r="E103" s="32"/>
      <c r="F103" s="32"/>
      <c r="G103" s="32"/>
      <c r="H103" s="99">
        <f>SUM(E103:G103)</f>
        <v>0</v>
      </c>
    </row>
    <row r="104" spans="2:10" s="3" customFormat="1" ht="11.25" x14ac:dyDescent="0.2">
      <c r="B104" s="122" t="s">
        <v>183</v>
      </c>
      <c r="C104" s="74" t="s">
        <v>55</v>
      </c>
      <c r="D104" s="75" t="s">
        <v>156</v>
      </c>
      <c r="E104" s="32"/>
      <c r="F104" s="32"/>
      <c r="G104" s="32"/>
      <c r="H104" s="99">
        <f>SUM(E104:G104)</f>
        <v>0</v>
      </c>
    </row>
    <row r="105" spans="2:10" s="3" customFormat="1" ht="12" x14ac:dyDescent="0.2">
      <c r="B105" s="73" t="s">
        <v>184</v>
      </c>
      <c r="C105" s="74" t="s">
        <v>57</v>
      </c>
      <c r="D105" s="75"/>
      <c r="E105" s="102">
        <f>E106-E109</f>
        <v>-27281.9</v>
      </c>
      <c r="F105" s="102">
        <f>F106-F109</f>
        <v>-63978.86</v>
      </c>
      <c r="G105" s="102">
        <f>G106-G109</f>
        <v>-27457.01</v>
      </c>
      <c r="H105" s="103">
        <f>H106-H109</f>
        <v>-118717.77</v>
      </c>
    </row>
    <row r="106" spans="2:10" s="3" customFormat="1" ht="33.75" x14ac:dyDescent="0.2">
      <c r="B106" s="122" t="s">
        <v>259</v>
      </c>
      <c r="C106" s="74" t="s">
        <v>58</v>
      </c>
      <c r="D106" s="75" t="s">
        <v>59</v>
      </c>
      <c r="E106" s="38">
        <v>269114.2</v>
      </c>
      <c r="F106" s="38">
        <v>1768036.86</v>
      </c>
      <c r="G106" s="38">
        <v>556068.77</v>
      </c>
      <c r="H106" s="99">
        <f>SUM(E106:G106)</f>
        <v>2593219.83</v>
      </c>
    </row>
    <row r="107" spans="2:10" s="3" customFormat="1" ht="11.25" x14ac:dyDescent="0.2">
      <c r="B107" s="153"/>
      <c r="C107" s="154"/>
      <c r="D107" s="155"/>
      <c r="E107" s="156"/>
      <c r="F107" s="156"/>
      <c r="G107" s="156"/>
      <c r="H107" s="157">
        <f>SUM(E107:G107)</f>
        <v>0</v>
      </c>
      <c r="I107" s="158"/>
      <c r="J107" s="158"/>
    </row>
    <row r="108" spans="2:10" s="3" customFormat="1" ht="11.25" hidden="1" x14ac:dyDescent="0.2">
      <c r="B108" s="95"/>
      <c r="C108" s="96"/>
      <c r="D108" s="97"/>
      <c r="E108" s="101"/>
      <c r="F108" s="101"/>
      <c r="G108" s="101"/>
      <c r="H108" s="99"/>
    </row>
    <row r="109" spans="2:10" s="3" customFormat="1" ht="22.5" x14ac:dyDescent="0.2">
      <c r="B109" s="122" t="s">
        <v>208</v>
      </c>
      <c r="C109" s="74" t="s">
        <v>60</v>
      </c>
      <c r="D109" s="75" t="s">
        <v>61</v>
      </c>
      <c r="E109" s="38">
        <v>296396.09999999998</v>
      </c>
      <c r="F109" s="38">
        <v>1832015.72</v>
      </c>
      <c r="G109" s="38">
        <v>583525.78</v>
      </c>
      <c r="H109" s="99">
        <f>SUM(E109:G109)</f>
        <v>2711937.6</v>
      </c>
    </row>
    <row r="110" spans="2:10" s="3" customFormat="1" ht="11.25" x14ac:dyDescent="0.2">
      <c r="B110" s="153"/>
      <c r="C110" s="154"/>
      <c r="D110" s="155"/>
      <c r="E110" s="156"/>
      <c r="F110" s="156"/>
      <c r="G110" s="156"/>
      <c r="H110" s="157">
        <f>SUM(E110:G110)</f>
        <v>0</v>
      </c>
      <c r="I110" s="158"/>
      <c r="J110" s="158"/>
    </row>
    <row r="111" spans="2:10" s="3" customFormat="1" ht="11.25" hidden="1" x14ac:dyDescent="0.2">
      <c r="B111" s="95"/>
      <c r="C111" s="96"/>
      <c r="D111" s="97"/>
      <c r="E111" s="101"/>
      <c r="F111" s="101"/>
      <c r="G111" s="101"/>
      <c r="H111" s="99"/>
    </row>
    <row r="112" spans="2:10" s="3" customFormat="1" ht="12" x14ac:dyDescent="0.2">
      <c r="B112" s="73" t="s">
        <v>206</v>
      </c>
      <c r="C112" s="74" t="s">
        <v>62</v>
      </c>
      <c r="D112" s="75"/>
      <c r="E112" s="102">
        <f>E113-E114</f>
        <v>0</v>
      </c>
      <c r="F112" s="102">
        <f>F113-F114</f>
        <v>18480</v>
      </c>
      <c r="G112" s="102">
        <f>G113-G114</f>
        <v>0</v>
      </c>
      <c r="H112" s="103">
        <f>H113-H114</f>
        <v>18480</v>
      </c>
    </row>
    <row r="113" spans="2:8" s="3" customFormat="1" ht="22.5" x14ac:dyDescent="0.2">
      <c r="B113" s="122" t="s">
        <v>260</v>
      </c>
      <c r="C113" s="74" t="s">
        <v>63</v>
      </c>
      <c r="D113" s="75" t="s">
        <v>209</v>
      </c>
      <c r="E113" s="32"/>
      <c r="F113" s="32">
        <v>652155</v>
      </c>
      <c r="G113" s="32">
        <v>797.15</v>
      </c>
      <c r="H113" s="99">
        <f>SUM(E113:G113)</f>
        <v>652952.15</v>
      </c>
    </row>
    <row r="114" spans="2:8" s="3" customFormat="1" ht="11.25" x14ac:dyDescent="0.2">
      <c r="B114" s="122" t="s">
        <v>207</v>
      </c>
      <c r="C114" s="74" t="s">
        <v>65</v>
      </c>
      <c r="D114" s="75" t="s">
        <v>210</v>
      </c>
      <c r="E114" s="32"/>
      <c r="F114" s="32">
        <v>633675</v>
      </c>
      <c r="G114" s="32">
        <v>797.15</v>
      </c>
      <c r="H114" s="99">
        <f>SUM(E114:G114)</f>
        <v>634472.15</v>
      </c>
    </row>
    <row r="115" spans="2:8" s="3" customFormat="1" ht="24.75" thickBot="1" x14ac:dyDescent="0.25">
      <c r="B115" s="123" t="s">
        <v>185</v>
      </c>
      <c r="C115" s="124" t="s">
        <v>67</v>
      </c>
      <c r="D115" s="125"/>
      <c r="E115" s="126">
        <f>E121-E122</f>
        <v>0</v>
      </c>
      <c r="F115" s="126">
        <f>F121-F122</f>
        <v>0</v>
      </c>
      <c r="G115" s="126">
        <f>G121-G122</f>
        <v>0</v>
      </c>
      <c r="H115" s="127">
        <f>H121-H122</f>
        <v>0</v>
      </c>
    </row>
    <row r="116" spans="2:8" s="3" customFormat="1" ht="11.25" x14ac:dyDescent="0.2">
      <c r="B116" s="89"/>
      <c r="C116" s="89"/>
      <c r="D116" s="89"/>
      <c r="E116" s="89"/>
      <c r="F116" s="89"/>
      <c r="G116" s="89"/>
      <c r="H116" s="128" t="s">
        <v>66</v>
      </c>
    </row>
    <row r="117" spans="2:8" s="3" customFormat="1" ht="12" customHeight="1" x14ac:dyDescent="0.2">
      <c r="B117" s="111"/>
      <c r="C117" s="53" t="s">
        <v>4</v>
      </c>
      <c r="D117" s="168" t="s">
        <v>5</v>
      </c>
      <c r="E117" s="54" t="s">
        <v>6</v>
      </c>
      <c r="F117" s="54" t="s">
        <v>127</v>
      </c>
      <c r="G117" s="55" t="s">
        <v>130</v>
      </c>
      <c r="H117" s="90"/>
    </row>
    <row r="118" spans="2:8" s="3" customFormat="1" ht="12" customHeight="1" x14ac:dyDescent="0.2">
      <c r="B118" s="58" t="s">
        <v>7</v>
      </c>
      <c r="C118" s="58" t="s">
        <v>8</v>
      </c>
      <c r="D118" s="169"/>
      <c r="E118" s="59" t="s">
        <v>9</v>
      </c>
      <c r="F118" s="59" t="s">
        <v>128</v>
      </c>
      <c r="G118" s="60" t="s">
        <v>131</v>
      </c>
      <c r="H118" s="91" t="s">
        <v>10</v>
      </c>
    </row>
    <row r="119" spans="2:8" s="3" customFormat="1" ht="12" customHeight="1" x14ac:dyDescent="0.2">
      <c r="B119" s="112"/>
      <c r="C119" s="113" t="s">
        <v>11</v>
      </c>
      <c r="D119" s="170"/>
      <c r="E119" s="63" t="s">
        <v>12</v>
      </c>
      <c r="F119" s="63" t="s">
        <v>129</v>
      </c>
      <c r="G119" s="114" t="s">
        <v>132</v>
      </c>
      <c r="H119" s="91"/>
    </row>
    <row r="120" spans="2:8" s="3" customFormat="1" ht="12" thickBot="1" x14ac:dyDescent="0.25">
      <c r="B120" s="64">
        <v>1</v>
      </c>
      <c r="C120" s="115">
        <v>2</v>
      </c>
      <c r="D120" s="115">
        <v>3</v>
      </c>
      <c r="E120" s="66">
        <v>4</v>
      </c>
      <c r="F120" s="66">
        <v>5</v>
      </c>
      <c r="G120" s="55" t="s">
        <v>13</v>
      </c>
      <c r="H120" s="90" t="s">
        <v>14</v>
      </c>
    </row>
    <row r="121" spans="2:8" s="3" customFormat="1" ht="22.5" x14ac:dyDescent="0.2">
      <c r="B121" s="129" t="s">
        <v>265</v>
      </c>
      <c r="C121" s="130" t="s">
        <v>175</v>
      </c>
      <c r="D121" s="152" t="s">
        <v>186</v>
      </c>
      <c r="E121" s="50"/>
      <c r="F121" s="50">
        <v>53229326.600000001</v>
      </c>
      <c r="G121" s="50">
        <v>5028072.3499999996</v>
      </c>
      <c r="H121" s="131">
        <f>SUM(E121:G121)</f>
        <v>58257398.950000003</v>
      </c>
    </row>
    <row r="122" spans="2:8" s="3" customFormat="1" ht="11.25" x14ac:dyDescent="0.2">
      <c r="B122" s="132" t="s">
        <v>157</v>
      </c>
      <c r="C122" s="133" t="s">
        <v>176</v>
      </c>
      <c r="D122" s="134" t="s">
        <v>64</v>
      </c>
      <c r="E122" s="48"/>
      <c r="F122" s="48">
        <v>53229326.600000001</v>
      </c>
      <c r="G122" s="48">
        <v>5028072.3499999996</v>
      </c>
      <c r="H122" s="81">
        <f>SUM(E122:G122)</f>
        <v>58257398.950000003</v>
      </c>
    </row>
    <row r="123" spans="2:8" s="3" customFormat="1" ht="12" x14ac:dyDescent="0.2">
      <c r="B123" s="123" t="s">
        <v>187</v>
      </c>
      <c r="C123" s="133" t="s">
        <v>149</v>
      </c>
      <c r="D123" s="134" t="s">
        <v>64</v>
      </c>
      <c r="E123" s="48"/>
      <c r="F123" s="48">
        <v>-5362.14</v>
      </c>
      <c r="G123" s="48">
        <v>-797.15</v>
      </c>
      <c r="H123" s="81">
        <f>SUM(E123:G123)</f>
        <v>-6159.29</v>
      </c>
    </row>
    <row r="124" spans="2:8" s="3" customFormat="1" ht="24" x14ac:dyDescent="0.2">
      <c r="B124" s="135" t="s">
        <v>221</v>
      </c>
      <c r="C124" s="133" t="s">
        <v>48</v>
      </c>
      <c r="D124" s="134"/>
      <c r="E124" s="136">
        <f>E125-E149</f>
        <v>1593116.5</v>
      </c>
      <c r="F124" s="136">
        <f>F125-F149</f>
        <v>-2066223.19</v>
      </c>
      <c r="G124" s="136">
        <f>G125-G149</f>
        <v>540202.5</v>
      </c>
      <c r="H124" s="137">
        <f>H125-H149</f>
        <v>67095.81</v>
      </c>
    </row>
    <row r="125" spans="2:8" s="3" customFormat="1" ht="22.5" x14ac:dyDescent="0.2">
      <c r="B125" s="138" t="s">
        <v>222</v>
      </c>
      <c r="C125" s="133" t="s">
        <v>52</v>
      </c>
      <c r="D125" s="134"/>
      <c r="E125" s="139">
        <f>E126+E129+E132+E135+E138+E141</f>
        <v>0</v>
      </c>
      <c r="F125" s="139">
        <f>F126+F129+F132+F135+F138+F141</f>
        <v>472158.99</v>
      </c>
      <c r="G125" s="139">
        <f>G126+G129+G132+G135+G138+G141</f>
        <v>-157912.57</v>
      </c>
      <c r="H125" s="140">
        <f>H126+H129+H132+H135+H138+H141</f>
        <v>314246.42</v>
      </c>
    </row>
    <row r="126" spans="2:8" s="3" customFormat="1" ht="12" x14ac:dyDescent="0.2">
      <c r="B126" s="73" t="s">
        <v>188</v>
      </c>
      <c r="C126" s="133" t="s">
        <v>56</v>
      </c>
      <c r="D126" s="134"/>
      <c r="E126" s="76">
        <f>E127-E128</f>
        <v>0</v>
      </c>
      <c r="F126" s="76">
        <f>F127-F128</f>
        <v>-16471</v>
      </c>
      <c r="G126" s="76">
        <f>G127-G128</f>
        <v>-134705</v>
      </c>
      <c r="H126" s="77">
        <f>H127-H128</f>
        <v>-151176</v>
      </c>
    </row>
    <row r="127" spans="2:8" s="3" customFormat="1" ht="22.5" x14ac:dyDescent="0.2">
      <c r="B127" s="132" t="s">
        <v>262</v>
      </c>
      <c r="C127" s="133" t="s">
        <v>150</v>
      </c>
      <c r="D127" s="134" t="s">
        <v>68</v>
      </c>
      <c r="E127" s="48">
        <v>3015146</v>
      </c>
      <c r="F127" s="48">
        <v>34192262.460000001</v>
      </c>
      <c r="G127" s="48">
        <v>3559658.83</v>
      </c>
      <c r="H127" s="81">
        <f>SUM(E127:G127)</f>
        <v>40767067.289999999</v>
      </c>
    </row>
    <row r="128" spans="2:8" s="3" customFormat="1" ht="11.25" x14ac:dyDescent="0.2">
      <c r="B128" s="132" t="s">
        <v>189</v>
      </c>
      <c r="C128" s="133" t="s">
        <v>151</v>
      </c>
      <c r="D128" s="134" t="s">
        <v>69</v>
      </c>
      <c r="E128" s="49">
        <v>3015146</v>
      </c>
      <c r="F128" s="49">
        <v>34208733.460000001</v>
      </c>
      <c r="G128" s="49">
        <v>3694363.83</v>
      </c>
      <c r="H128" s="81">
        <f>SUM(E128:G128)</f>
        <v>40918243.289999999</v>
      </c>
    </row>
    <row r="129" spans="2:8" s="3" customFormat="1" ht="12" x14ac:dyDescent="0.2">
      <c r="B129" s="123" t="s">
        <v>190</v>
      </c>
      <c r="C129" s="133" t="s">
        <v>61</v>
      </c>
      <c r="D129" s="134"/>
      <c r="E129" s="76">
        <f>E130-E131</f>
        <v>0</v>
      </c>
      <c r="F129" s="76">
        <f>F130-F131</f>
        <v>0</v>
      </c>
      <c r="G129" s="76">
        <f>G130-G131</f>
        <v>0</v>
      </c>
      <c r="H129" s="77">
        <f>H130-H131</f>
        <v>0</v>
      </c>
    </row>
    <row r="130" spans="2:8" s="3" customFormat="1" ht="33.75" x14ac:dyDescent="0.2">
      <c r="B130" s="132" t="s">
        <v>225</v>
      </c>
      <c r="C130" s="133" t="s">
        <v>72</v>
      </c>
      <c r="D130" s="134" t="s">
        <v>70</v>
      </c>
      <c r="E130" s="48"/>
      <c r="F130" s="48"/>
      <c r="G130" s="48"/>
      <c r="H130" s="81">
        <f>SUM(E130:G130)</f>
        <v>0</v>
      </c>
    </row>
    <row r="131" spans="2:8" s="3" customFormat="1" ht="22.5" x14ac:dyDescent="0.2">
      <c r="B131" s="132" t="s">
        <v>191</v>
      </c>
      <c r="C131" s="133" t="s">
        <v>74</v>
      </c>
      <c r="D131" s="134" t="s">
        <v>71</v>
      </c>
      <c r="E131" s="49"/>
      <c r="F131" s="49"/>
      <c r="G131" s="49"/>
      <c r="H131" s="81">
        <f>SUM(E131:G131)</f>
        <v>0</v>
      </c>
    </row>
    <row r="132" spans="2:8" s="3" customFormat="1" ht="12" x14ac:dyDescent="0.2">
      <c r="B132" s="73" t="s">
        <v>192</v>
      </c>
      <c r="C132" s="133" t="s">
        <v>148</v>
      </c>
      <c r="D132" s="134"/>
      <c r="E132" s="76">
        <f>E133-E134</f>
        <v>0</v>
      </c>
      <c r="F132" s="76">
        <f>F133-F134</f>
        <v>0</v>
      </c>
      <c r="G132" s="76">
        <f>G133-G134</f>
        <v>0</v>
      </c>
      <c r="H132" s="77">
        <f>H133-H134</f>
        <v>0</v>
      </c>
    </row>
    <row r="133" spans="2:8" s="3" customFormat="1" ht="22.5" x14ac:dyDescent="0.2">
      <c r="B133" s="132" t="s">
        <v>266</v>
      </c>
      <c r="C133" s="133" t="s">
        <v>177</v>
      </c>
      <c r="D133" s="134" t="s">
        <v>73</v>
      </c>
      <c r="E133" s="49"/>
      <c r="F133" s="49"/>
      <c r="G133" s="49"/>
      <c r="H133" s="81">
        <f>SUM(E133:G133)</f>
        <v>0</v>
      </c>
    </row>
    <row r="134" spans="2:8" s="3" customFormat="1" ht="11.25" x14ac:dyDescent="0.2">
      <c r="B134" s="132" t="s">
        <v>193</v>
      </c>
      <c r="C134" s="133" t="s">
        <v>178</v>
      </c>
      <c r="D134" s="134" t="s">
        <v>75</v>
      </c>
      <c r="E134" s="49"/>
      <c r="F134" s="49"/>
      <c r="G134" s="49"/>
      <c r="H134" s="81">
        <f>SUM(E134:G134)</f>
        <v>0</v>
      </c>
    </row>
    <row r="135" spans="2:8" s="3" customFormat="1" ht="12" x14ac:dyDescent="0.2">
      <c r="B135" s="73" t="s">
        <v>194</v>
      </c>
      <c r="C135" s="133" t="s">
        <v>76</v>
      </c>
      <c r="D135" s="134"/>
      <c r="E135" s="76">
        <f>E136-E137</f>
        <v>0</v>
      </c>
      <c r="F135" s="76">
        <f>F136-F137</f>
        <v>0</v>
      </c>
      <c r="G135" s="76">
        <f>G136-G137</f>
        <v>0</v>
      </c>
      <c r="H135" s="77">
        <f>H136-H137</f>
        <v>0</v>
      </c>
    </row>
    <row r="136" spans="2:8" s="3" customFormat="1" ht="22.5" x14ac:dyDescent="0.2">
      <c r="B136" s="132" t="s">
        <v>226</v>
      </c>
      <c r="C136" s="133" t="s">
        <v>77</v>
      </c>
      <c r="D136" s="134" t="s">
        <v>78</v>
      </c>
      <c r="E136" s="48"/>
      <c r="F136" s="48"/>
      <c r="G136" s="48"/>
      <c r="H136" s="81">
        <f>SUM(E136:G136)</f>
        <v>0</v>
      </c>
    </row>
    <row r="137" spans="2:8" s="3" customFormat="1" ht="11.25" x14ac:dyDescent="0.2">
      <c r="B137" s="132" t="s">
        <v>195</v>
      </c>
      <c r="C137" s="133" t="s">
        <v>79</v>
      </c>
      <c r="D137" s="134" t="s">
        <v>80</v>
      </c>
      <c r="E137" s="48"/>
      <c r="F137" s="48"/>
      <c r="G137" s="48"/>
      <c r="H137" s="81">
        <f>SUM(E137:G137)</f>
        <v>0</v>
      </c>
    </row>
    <row r="138" spans="2:8" s="3" customFormat="1" ht="12" x14ac:dyDescent="0.2">
      <c r="B138" s="73" t="s">
        <v>223</v>
      </c>
      <c r="C138" s="133" t="s">
        <v>81</v>
      </c>
      <c r="D138" s="134"/>
      <c r="E138" s="76">
        <f>E139-E140</f>
        <v>0</v>
      </c>
      <c r="F138" s="76">
        <f>F139-F140</f>
        <v>0</v>
      </c>
      <c r="G138" s="76">
        <f>G139-G140</f>
        <v>0</v>
      </c>
      <c r="H138" s="77">
        <f>H139-H140</f>
        <v>0</v>
      </c>
    </row>
    <row r="139" spans="2:8" s="3" customFormat="1" ht="22.5" x14ac:dyDescent="0.2">
      <c r="B139" s="132" t="s">
        <v>227</v>
      </c>
      <c r="C139" s="133" t="s">
        <v>82</v>
      </c>
      <c r="D139" s="134" t="s">
        <v>83</v>
      </c>
      <c r="E139" s="48"/>
      <c r="F139" s="48"/>
      <c r="G139" s="48"/>
      <c r="H139" s="81">
        <f>SUM(E139:G139)</f>
        <v>0</v>
      </c>
    </row>
    <row r="140" spans="2:8" s="3" customFormat="1" ht="11.25" x14ac:dyDescent="0.2">
      <c r="B140" s="132" t="s">
        <v>196</v>
      </c>
      <c r="C140" s="133" t="s">
        <v>84</v>
      </c>
      <c r="D140" s="134" t="s">
        <v>85</v>
      </c>
      <c r="E140" s="48"/>
      <c r="F140" s="48"/>
      <c r="G140" s="48"/>
      <c r="H140" s="81">
        <f>SUM(E140:G140)</f>
        <v>0</v>
      </c>
    </row>
    <row r="141" spans="2:8" s="3" customFormat="1" ht="12" x14ac:dyDescent="0.2">
      <c r="B141" s="73" t="s">
        <v>224</v>
      </c>
      <c r="C141" s="133" t="s">
        <v>86</v>
      </c>
      <c r="D141" s="134"/>
      <c r="E141" s="76">
        <f>E142-E143</f>
        <v>0</v>
      </c>
      <c r="F141" s="76">
        <f>F142-F143</f>
        <v>488629.99</v>
      </c>
      <c r="G141" s="76">
        <f>G142-G143</f>
        <v>-23207.57</v>
      </c>
      <c r="H141" s="77">
        <f>H142-H143</f>
        <v>465422.42</v>
      </c>
    </row>
    <row r="142" spans="2:8" s="3" customFormat="1" ht="22.5" x14ac:dyDescent="0.2">
      <c r="B142" s="132" t="s">
        <v>228</v>
      </c>
      <c r="C142" s="133" t="s">
        <v>87</v>
      </c>
      <c r="D142" s="134" t="s">
        <v>88</v>
      </c>
      <c r="E142" s="48">
        <v>4255553.9000000004</v>
      </c>
      <c r="F142" s="48">
        <v>37497590.460000001</v>
      </c>
      <c r="G142" s="48">
        <v>4412673.45</v>
      </c>
      <c r="H142" s="81">
        <f>SUM(E142:G142)</f>
        <v>46165817.810000002</v>
      </c>
    </row>
    <row r="143" spans="2:8" s="3" customFormat="1" ht="12" thickBot="1" x14ac:dyDescent="0.25">
      <c r="B143" s="132" t="s">
        <v>197</v>
      </c>
      <c r="C143" s="141" t="s">
        <v>89</v>
      </c>
      <c r="D143" s="142" t="s">
        <v>90</v>
      </c>
      <c r="E143" s="51">
        <v>4255553.9000000004</v>
      </c>
      <c r="F143" s="51">
        <v>37008960.469999999</v>
      </c>
      <c r="G143" s="51">
        <v>4435881.0199999996</v>
      </c>
      <c r="H143" s="88">
        <f>SUM(E143:G143)</f>
        <v>45700395.390000001</v>
      </c>
    </row>
    <row r="144" spans="2:8" s="3" customFormat="1" ht="11.25" x14ac:dyDescent="0.2">
      <c r="B144" s="89"/>
      <c r="C144" s="89"/>
      <c r="D144" s="89"/>
      <c r="E144" s="89"/>
      <c r="F144" s="89"/>
      <c r="G144" s="89"/>
      <c r="H144" s="89" t="s">
        <v>91</v>
      </c>
    </row>
    <row r="145" spans="2:11" s="3" customFormat="1" ht="9.9499999999999993" customHeight="1" x14ac:dyDescent="0.2">
      <c r="B145" s="52"/>
      <c r="C145" s="53" t="s">
        <v>4</v>
      </c>
      <c r="D145" s="168" t="s">
        <v>5</v>
      </c>
      <c r="E145" s="54" t="s">
        <v>6</v>
      </c>
      <c r="F145" s="54" t="s">
        <v>127</v>
      </c>
      <c r="G145" s="55" t="s">
        <v>130</v>
      </c>
      <c r="H145" s="90"/>
    </row>
    <row r="146" spans="2:11" s="3" customFormat="1" ht="12.2" customHeight="1" x14ac:dyDescent="0.2">
      <c r="B146" s="57" t="s">
        <v>7</v>
      </c>
      <c r="C146" s="58" t="s">
        <v>8</v>
      </c>
      <c r="D146" s="169"/>
      <c r="E146" s="59" t="s">
        <v>9</v>
      </c>
      <c r="F146" s="59" t="s">
        <v>128</v>
      </c>
      <c r="G146" s="60" t="s">
        <v>131</v>
      </c>
      <c r="H146" s="91" t="s">
        <v>10</v>
      </c>
    </row>
    <row r="147" spans="2:11" s="3" customFormat="1" ht="11.25" x14ac:dyDescent="0.2">
      <c r="B147" s="62"/>
      <c r="C147" s="58" t="s">
        <v>11</v>
      </c>
      <c r="D147" s="170"/>
      <c r="E147" s="63" t="s">
        <v>12</v>
      </c>
      <c r="F147" s="59" t="s">
        <v>129</v>
      </c>
      <c r="G147" s="60" t="s">
        <v>132</v>
      </c>
      <c r="H147" s="91"/>
    </row>
    <row r="148" spans="2:11" s="3" customFormat="1" ht="12" thickBot="1" x14ac:dyDescent="0.25">
      <c r="B148" s="64">
        <v>1</v>
      </c>
      <c r="C148" s="65">
        <v>2</v>
      </c>
      <c r="D148" s="65">
        <v>3</v>
      </c>
      <c r="E148" s="66">
        <v>4</v>
      </c>
      <c r="F148" s="66">
        <v>5</v>
      </c>
      <c r="G148" s="55" t="s">
        <v>13</v>
      </c>
      <c r="H148" s="90" t="s">
        <v>14</v>
      </c>
    </row>
    <row r="149" spans="2:11" s="3" customFormat="1" ht="11.25" x14ac:dyDescent="0.2">
      <c r="B149" s="143" t="s">
        <v>229</v>
      </c>
      <c r="C149" s="69" t="s">
        <v>68</v>
      </c>
      <c r="D149" s="70"/>
      <c r="E149" s="144">
        <f>E150+E153+E156+E159+E160</f>
        <v>-1593116.5</v>
      </c>
      <c r="F149" s="144">
        <f>F150+F153+F156+F159+F160</f>
        <v>2538382.1800000002</v>
      </c>
      <c r="G149" s="144">
        <f>G150+G153+G156+G159+G160</f>
        <v>-698115.07</v>
      </c>
      <c r="H149" s="145">
        <f>H150+H153+H156+H159+H160</f>
        <v>247150.61</v>
      </c>
    </row>
    <row r="150" spans="2:11" s="3" customFormat="1" ht="24" x14ac:dyDescent="0.2">
      <c r="B150" s="73" t="s">
        <v>198</v>
      </c>
      <c r="C150" s="74" t="s">
        <v>70</v>
      </c>
      <c r="D150" s="75"/>
      <c r="E150" s="102">
        <f>E151-E152</f>
        <v>0</v>
      </c>
      <c r="F150" s="102">
        <f>F151-F152</f>
        <v>0</v>
      </c>
      <c r="G150" s="102">
        <f>G151-G152</f>
        <v>0</v>
      </c>
      <c r="H150" s="103">
        <f>H151-H152</f>
        <v>0</v>
      </c>
    </row>
    <row r="151" spans="2:11" s="3" customFormat="1" ht="33.75" x14ac:dyDescent="0.2">
      <c r="B151" s="122" t="s">
        <v>231</v>
      </c>
      <c r="C151" s="74" t="s">
        <v>92</v>
      </c>
      <c r="D151" s="75" t="s">
        <v>93</v>
      </c>
      <c r="E151" s="32"/>
      <c r="F151" s="32"/>
      <c r="G151" s="32"/>
      <c r="H151" s="99">
        <f>SUM(E151:G151)</f>
        <v>0</v>
      </c>
    </row>
    <row r="152" spans="2:11" s="3" customFormat="1" ht="22.5" x14ac:dyDescent="0.2">
      <c r="B152" s="122" t="s">
        <v>199</v>
      </c>
      <c r="C152" s="74" t="s">
        <v>94</v>
      </c>
      <c r="D152" s="75" t="s">
        <v>95</v>
      </c>
      <c r="E152" s="32"/>
      <c r="F152" s="32"/>
      <c r="G152" s="32"/>
      <c r="H152" s="99">
        <f>SUM(E152:G152)</f>
        <v>0</v>
      </c>
    </row>
    <row r="153" spans="2:11" s="3" customFormat="1" ht="24" x14ac:dyDescent="0.2">
      <c r="B153" s="73" t="s">
        <v>200</v>
      </c>
      <c r="C153" s="74" t="s">
        <v>73</v>
      </c>
      <c r="D153" s="75"/>
      <c r="E153" s="102">
        <f>E154-E155</f>
        <v>0</v>
      </c>
      <c r="F153" s="102">
        <f>F154-F155</f>
        <v>0</v>
      </c>
      <c r="G153" s="102">
        <f>G154-G155</f>
        <v>0</v>
      </c>
      <c r="H153" s="103">
        <f>H154-H155</f>
        <v>0</v>
      </c>
    </row>
    <row r="154" spans="2:11" s="3" customFormat="1" ht="33.75" x14ac:dyDescent="0.2">
      <c r="B154" s="122" t="s">
        <v>232</v>
      </c>
      <c r="C154" s="74" t="s">
        <v>96</v>
      </c>
      <c r="D154" s="75" t="s">
        <v>97</v>
      </c>
      <c r="E154" s="32"/>
      <c r="F154" s="32"/>
      <c r="G154" s="32"/>
      <c r="H154" s="99">
        <f>SUM(E154:G154)</f>
        <v>0</v>
      </c>
      <c r="I154" s="10"/>
      <c r="J154" s="10"/>
      <c r="K154" s="10"/>
    </row>
    <row r="155" spans="2:11" s="3" customFormat="1" ht="22.5" x14ac:dyDescent="0.2">
      <c r="B155" s="122" t="s">
        <v>201</v>
      </c>
      <c r="C155" s="74" t="s">
        <v>98</v>
      </c>
      <c r="D155" s="75" t="s">
        <v>99</v>
      </c>
      <c r="E155" s="32"/>
      <c r="F155" s="32"/>
      <c r="G155" s="32"/>
      <c r="H155" s="99">
        <f>SUM(E155:G155)</f>
        <v>0</v>
      </c>
      <c r="I155" s="10"/>
      <c r="J155" s="10"/>
      <c r="K155" s="10"/>
    </row>
    <row r="156" spans="2:11" s="3" customFormat="1" ht="12" x14ac:dyDescent="0.2">
      <c r="B156" s="73" t="s">
        <v>230</v>
      </c>
      <c r="C156" s="74" t="s">
        <v>78</v>
      </c>
      <c r="D156" s="75"/>
      <c r="E156" s="102">
        <f>E157-E158</f>
        <v>-1593116.5</v>
      </c>
      <c r="F156" s="102">
        <f>F157-F158</f>
        <v>2269469.7200000002</v>
      </c>
      <c r="G156" s="102">
        <f>G157-G158</f>
        <v>-730321.6</v>
      </c>
      <c r="H156" s="103">
        <f>H157-H158</f>
        <v>-53968.38</v>
      </c>
      <c r="I156" s="44"/>
      <c r="J156" s="10"/>
      <c r="K156" s="10"/>
    </row>
    <row r="157" spans="2:11" s="14" customFormat="1" ht="22.5" x14ac:dyDescent="0.2">
      <c r="B157" s="122" t="s">
        <v>233</v>
      </c>
      <c r="C157" s="74" t="s">
        <v>100</v>
      </c>
      <c r="D157" s="75" t="s">
        <v>101</v>
      </c>
      <c r="E157" s="32">
        <v>3086375</v>
      </c>
      <c r="F157" s="32">
        <v>39233348.810000002</v>
      </c>
      <c r="G157" s="32">
        <v>4371869.4000000004</v>
      </c>
      <c r="H157" s="99">
        <f>SUM(E157:G157)</f>
        <v>46691593.210000001</v>
      </c>
    </row>
    <row r="158" spans="2:11" s="14" customFormat="1" ht="11.25" x14ac:dyDescent="0.2">
      <c r="B158" s="122" t="s">
        <v>202</v>
      </c>
      <c r="C158" s="74" t="s">
        <v>102</v>
      </c>
      <c r="D158" s="75" t="s">
        <v>103</v>
      </c>
      <c r="E158" s="32">
        <v>4679491.5</v>
      </c>
      <c r="F158" s="32">
        <v>36963879.090000004</v>
      </c>
      <c r="G158" s="32">
        <v>5102191</v>
      </c>
      <c r="H158" s="99">
        <f>SUM(E158:G158)</f>
        <v>46745561.590000004</v>
      </c>
    </row>
    <row r="159" spans="2:11" s="14" customFormat="1" ht="12" x14ac:dyDescent="0.2">
      <c r="B159" s="123" t="s">
        <v>152</v>
      </c>
      <c r="C159" s="74" t="s">
        <v>83</v>
      </c>
      <c r="D159" s="75" t="s">
        <v>64</v>
      </c>
      <c r="E159" s="32"/>
      <c r="F159" s="32"/>
      <c r="G159" s="32">
        <v>11500</v>
      </c>
      <c r="H159" s="99">
        <f>SUM(E159:G159)</f>
        <v>11500</v>
      </c>
    </row>
    <row r="160" spans="2:11" s="14" customFormat="1" ht="12.75" thickBot="1" x14ac:dyDescent="0.25">
      <c r="B160" s="123" t="s">
        <v>153</v>
      </c>
      <c r="C160" s="124" t="s">
        <v>88</v>
      </c>
      <c r="D160" s="146" t="s">
        <v>64</v>
      </c>
      <c r="E160" s="33"/>
      <c r="F160" s="33">
        <v>268912.46000000002</v>
      </c>
      <c r="G160" s="33">
        <v>20706.53</v>
      </c>
      <c r="H160" s="110">
        <f>SUM(E160:G160)</f>
        <v>289618.99</v>
      </c>
      <c r="I160" s="18"/>
      <c r="J160" s="18"/>
      <c r="K160" s="18"/>
    </row>
    <row r="161" spans="2:11" s="14" customFormat="1" ht="11.25" x14ac:dyDescent="0.2">
      <c r="B161" s="27"/>
      <c r="C161" s="29"/>
      <c r="D161" s="41"/>
      <c r="E161" s="42"/>
      <c r="F161" s="42"/>
      <c r="G161" s="42"/>
      <c r="H161" s="43"/>
      <c r="I161" s="18"/>
      <c r="K161" s="18"/>
    </row>
    <row r="162" spans="2:11" s="14" customFormat="1" ht="19.5" customHeight="1" x14ac:dyDescent="0.2">
      <c r="B162" s="13" t="s">
        <v>204</v>
      </c>
      <c r="C162" s="167"/>
      <c r="D162" s="167"/>
      <c r="E162" s="167"/>
      <c r="F162" s="28" t="s">
        <v>117</v>
      </c>
      <c r="G162" s="26"/>
      <c r="H162" s="31"/>
      <c r="J162" s="18"/>
      <c r="K162" s="18"/>
    </row>
    <row r="163" spans="2:11" s="14" customFormat="1" ht="10.5" customHeight="1" x14ac:dyDescent="0.2">
      <c r="B163" s="15" t="s">
        <v>120</v>
      </c>
      <c r="C163" s="165" t="s">
        <v>119</v>
      </c>
      <c r="D163" s="165"/>
      <c r="E163" s="165"/>
      <c r="G163" s="15" t="s">
        <v>118</v>
      </c>
      <c r="H163" s="30" t="s">
        <v>119</v>
      </c>
      <c r="J163" s="18"/>
      <c r="K163" s="18"/>
    </row>
    <row r="164" spans="2:11" s="14" customFormat="1" ht="30" customHeight="1" x14ac:dyDescent="0.2">
      <c r="B164" s="16"/>
      <c r="C164" s="16"/>
      <c r="D164" s="16"/>
      <c r="G164" s="16"/>
    </row>
    <row r="165" spans="2:11" s="14" customFormat="1" ht="10.5" customHeight="1" x14ac:dyDescent="0.2">
      <c r="B165" s="17" t="s">
        <v>115</v>
      </c>
      <c r="C165" s="166"/>
      <c r="D165" s="166"/>
      <c r="E165" s="166"/>
      <c r="F165" s="166"/>
      <c r="G165" s="166"/>
      <c r="H165" s="166"/>
    </row>
    <row r="166" spans="2:11" s="14" customFormat="1" ht="9.75" customHeight="1" x14ac:dyDescent="0.2">
      <c r="B166" s="18"/>
      <c r="C166" s="165" t="s">
        <v>116</v>
      </c>
      <c r="D166" s="165"/>
      <c r="E166" s="165"/>
      <c r="F166" s="165"/>
      <c r="G166" s="165"/>
      <c r="H166" s="165"/>
    </row>
    <row r="167" spans="2:11" s="14" customFormat="1" ht="18.75" customHeight="1" x14ac:dyDescent="0.2">
      <c r="B167" s="19" t="s">
        <v>121</v>
      </c>
      <c r="C167" s="167"/>
      <c r="D167" s="167"/>
      <c r="E167" s="167"/>
      <c r="F167" s="20"/>
      <c r="G167" s="167"/>
      <c r="H167" s="167"/>
      <c r="I167" s="23"/>
      <c r="J167" s="23"/>
    </row>
    <row r="168" spans="2:11" s="25" customFormat="1" x14ac:dyDescent="0.2">
      <c r="B168" s="19" t="s">
        <v>122</v>
      </c>
      <c r="C168" s="165" t="s">
        <v>123</v>
      </c>
      <c r="D168" s="165"/>
      <c r="E168" s="165"/>
      <c r="F168" s="21" t="s">
        <v>118</v>
      </c>
      <c r="G168" s="165" t="s">
        <v>119</v>
      </c>
      <c r="H168" s="165"/>
    </row>
    <row r="169" spans="2:11" x14ac:dyDescent="0.2">
      <c r="B169" s="13" t="s">
        <v>205</v>
      </c>
      <c r="C169" s="167"/>
      <c r="D169" s="167"/>
      <c r="E169" s="167"/>
      <c r="F169" s="167"/>
      <c r="G169" s="167"/>
      <c r="H169" s="31"/>
    </row>
    <row r="170" spans="2:11" x14ac:dyDescent="0.2">
      <c r="B170" s="15" t="s">
        <v>120</v>
      </c>
      <c r="C170" s="165" t="s">
        <v>123</v>
      </c>
      <c r="D170" s="165"/>
      <c r="E170" s="165"/>
      <c r="F170" s="165" t="s">
        <v>119</v>
      </c>
      <c r="G170" s="165"/>
      <c r="H170" s="15" t="s">
        <v>124</v>
      </c>
    </row>
    <row r="171" spans="2:11" x14ac:dyDescent="0.2">
      <c r="B171" s="16"/>
      <c r="C171" s="16"/>
      <c r="D171" s="16"/>
      <c r="E171" s="14"/>
      <c r="F171" s="14"/>
      <c r="G171" s="16"/>
      <c r="H171" s="16"/>
    </row>
    <row r="172" spans="2:11" ht="14.25" customHeight="1" x14ac:dyDescent="0.2">
      <c r="B172" s="37" t="s">
        <v>104</v>
      </c>
      <c r="C172" s="16"/>
      <c r="D172" s="16"/>
      <c r="E172" s="13"/>
      <c r="F172" s="22"/>
      <c r="G172" s="22"/>
      <c r="H172" s="22"/>
    </row>
    <row r="173" spans="2:11" ht="14.25" customHeight="1" x14ac:dyDescent="0.2">
      <c r="B173" s="37"/>
      <c r="C173" s="16"/>
      <c r="D173" s="16"/>
      <c r="E173" s="13"/>
      <c r="F173" s="22"/>
      <c r="G173" s="22"/>
      <c r="H173" s="22"/>
    </row>
    <row r="174" spans="2:11" ht="13.5" hidden="1" customHeight="1" thickBot="1" x14ac:dyDescent="0.25">
      <c r="B174" s="24"/>
      <c r="C174" s="24"/>
      <c r="D174" s="24"/>
      <c r="E174" s="24"/>
      <c r="F174" s="24"/>
      <c r="G174" s="25"/>
      <c r="H174" s="25"/>
    </row>
    <row r="175" spans="2:11" ht="48.75" hidden="1" customHeight="1" thickTop="1" thickBot="1" x14ac:dyDescent="0.25">
      <c r="C175" s="180"/>
      <c r="D175" s="181"/>
      <c r="E175" s="181"/>
      <c r="F175" s="182" t="s">
        <v>159</v>
      </c>
      <c r="G175" s="182"/>
      <c r="H175" s="183"/>
    </row>
    <row r="176" spans="2:11" ht="13.5" hidden="1" customHeight="1" thickTop="1" thickBot="1" x14ac:dyDescent="0.25"/>
    <row r="177" spans="3:8" ht="15.75" hidden="1" thickTop="1" x14ac:dyDescent="0.2">
      <c r="C177" s="184" t="s">
        <v>160</v>
      </c>
      <c r="D177" s="185"/>
      <c r="E177" s="185"/>
      <c r="F177" s="188"/>
      <c r="G177" s="188"/>
      <c r="H177" s="189"/>
    </row>
    <row r="178" spans="3:8" hidden="1" x14ac:dyDescent="0.2">
      <c r="C178" s="186" t="s">
        <v>161</v>
      </c>
      <c r="D178" s="187"/>
      <c r="E178" s="187"/>
      <c r="F178" s="190"/>
      <c r="G178" s="190"/>
      <c r="H178" s="191"/>
    </row>
    <row r="179" spans="3:8" hidden="1" x14ac:dyDescent="0.2">
      <c r="C179" s="186" t="s">
        <v>158</v>
      </c>
      <c r="D179" s="187"/>
      <c r="E179" s="187"/>
      <c r="F179" s="178"/>
      <c r="G179" s="178"/>
      <c r="H179" s="179"/>
    </row>
    <row r="180" spans="3:8" hidden="1" x14ac:dyDescent="0.2">
      <c r="C180" s="186" t="s">
        <v>162</v>
      </c>
      <c r="D180" s="187"/>
      <c r="E180" s="187"/>
      <c r="F180" s="178"/>
      <c r="G180" s="178"/>
      <c r="H180" s="179"/>
    </row>
    <row r="181" spans="3:8" hidden="1" x14ac:dyDescent="0.2">
      <c r="C181" s="186" t="s">
        <v>163</v>
      </c>
      <c r="D181" s="187"/>
      <c r="E181" s="187"/>
      <c r="F181" s="178"/>
      <c r="G181" s="178"/>
      <c r="H181" s="179"/>
    </row>
    <row r="182" spans="3:8" hidden="1" x14ac:dyDescent="0.2">
      <c r="C182" s="186" t="s">
        <v>164</v>
      </c>
      <c r="D182" s="187"/>
      <c r="E182" s="187"/>
      <c r="F182" s="190"/>
      <c r="G182" s="190"/>
      <c r="H182" s="191"/>
    </row>
    <row r="183" spans="3:8" hidden="1" x14ac:dyDescent="0.2">
      <c r="C183" s="186" t="s">
        <v>165</v>
      </c>
      <c r="D183" s="187"/>
      <c r="E183" s="187"/>
      <c r="F183" s="190"/>
      <c r="G183" s="190"/>
      <c r="H183" s="191"/>
    </row>
    <row r="184" spans="3:8" hidden="1" x14ac:dyDescent="0.2">
      <c r="C184" s="186" t="s">
        <v>166</v>
      </c>
      <c r="D184" s="187"/>
      <c r="E184" s="187"/>
      <c r="F184" s="178"/>
      <c r="G184" s="178"/>
      <c r="H184" s="179"/>
    </row>
    <row r="185" spans="3:8" ht="15.75" hidden="1" thickBot="1" x14ac:dyDescent="0.25">
      <c r="C185" s="192" t="s">
        <v>167</v>
      </c>
      <c r="D185" s="193"/>
      <c r="E185" s="193"/>
      <c r="F185" s="194"/>
      <c r="G185" s="194"/>
      <c r="H185" s="195"/>
    </row>
    <row r="186" spans="3:8" ht="4.5" hidden="1" customHeight="1" thickTop="1" x14ac:dyDescent="0.2">
      <c r="C186" s="196"/>
      <c r="D186" s="196"/>
      <c r="E186" s="196"/>
      <c r="F186" s="197"/>
      <c r="G186" s="197"/>
      <c r="H186" s="197"/>
    </row>
    <row r="187" spans="3:8" hidden="1" x14ac:dyDescent="0.2"/>
  </sheetData>
  <mergeCells count="45">
    <mergeCell ref="C186:E186"/>
    <mergeCell ref="F186:H186"/>
    <mergeCell ref="C182:E182"/>
    <mergeCell ref="C183:E183"/>
    <mergeCell ref="C185:E185"/>
    <mergeCell ref="C184:E184"/>
    <mergeCell ref="F184:H184"/>
    <mergeCell ref="F182:H182"/>
    <mergeCell ref="F183:H183"/>
    <mergeCell ref="F185:H185"/>
    <mergeCell ref="F181:H181"/>
    <mergeCell ref="C175:E175"/>
    <mergeCell ref="F175:H175"/>
    <mergeCell ref="C177:E177"/>
    <mergeCell ref="C179:E179"/>
    <mergeCell ref="C180:E180"/>
    <mergeCell ref="C178:E178"/>
    <mergeCell ref="F177:H177"/>
    <mergeCell ref="F178:H178"/>
    <mergeCell ref="F179:H179"/>
    <mergeCell ref="F180:H180"/>
    <mergeCell ref="C181:E181"/>
    <mergeCell ref="B2:G2"/>
    <mergeCell ref="D13:D15"/>
    <mergeCell ref="D37:D39"/>
    <mergeCell ref="D4:E4"/>
    <mergeCell ref="C8:F9"/>
    <mergeCell ref="C5:F5"/>
    <mergeCell ref="D117:D119"/>
    <mergeCell ref="C7:F7"/>
    <mergeCell ref="C162:E162"/>
    <mergeCell ref="C163:E163"/>
    <mergeCell ref="C6:F6"/>
    <mergeCell ref="D82:D84"/>
    <mergeCell ref="D145:D147"/>
    <mergeCell ref="C170:E170"/>
    <mergeCell ref="C165:H165"/>
    <mergeCell ref="C168:E168"/>
    <mergeCell ref="G167:H167"/>
    <mergeCell ref="G168:H168"/>
    <mergeCell ref="C169:E169"/>
    <mergeCell ref="F169:G169"/>
    <mergeCell ref="C166:H166"/>
    <mergeCell ref="F170:G170"/>
    <mergeCell ref="C167:E167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5" max="16383" man="1"/>
    <brk id="80" max="16383" man="1"/>
    <brk id="115" max="16383" man="1"/>
    <brk id="143" max="16383" man="1"/>
    <brk id="173" max="16383" man="1"/>
  </rowBreaks>
  <ignoredErrors>
    <ignoredError sqref="H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OLGA</cp:lastModifiedBy>
  <dcterms:created xsi:type="dcterms:W3CDTF">2011-06-24T08:15:11Z</dcterms:created>
  <dcterms:modified xsi:type="dcterms:W3CDTF">2022-04-12T05:33:40Z</dcterms:modified>
</cp:coreProperties>
</file>